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2675" yWindow="2145" windowWidth="12330" windowHeight="7170" tabRatio="917"/>
  </bookViews>
  <sheets>
    <sheet name="Подпрограмма 2 (пр.2)" sheetId="30" r:id="rId1"/>
  </sheets>
  <definedNames>
    <definedName name="_xlnm._FilterDatabase" localSheetId="0" hidden="1">'Подпрограмма 2 (пр.2)'!$A$2:$I$4</definedName>
    <definedName name="_xlnm.Print_Titles" localSheetId="0">'Подпрограмма 2 (пр.2)'!$2:$2</definedName>
    <definedName name="_xlnm.Print_Area" localSheetId="0">'Подпрограмма 2 (пр.2)'!$A$1:$S$68</definedName>
  </definedNames>
  <calcPr calcId="125725"/>
</workbook>
</file>

<file path=xl/calcChain.xml><?xml version="1.0" encoding="utf-8"?>
<calcChain xmlns="http://schemas.openxmlformats.org/spreadsheetml/2006/main">
  <c r="K4" i="30"/>
  <c r="L4"/>
  <c r="J4"/>
  <c r="K57"/>
  <c r="L57"/>
  <c r="K52"/>
  <c r="L52"/>
  <c r="J52"/>
  <c r="K50"/>
  <c r="L50"/>
  <c r="J50"/>
  <c r="J58"/>
  <c r="J57" s="1"/>
  <c r="L40" l="1"/>
  <c r="L5"/>
  <c r="K42" l="1"/>
  <c r="M39"/>
  <c r="M38"/>
  <c r="M37"/>
  <c r="M36"/>
  <c r="M35"/>
  <c r="M34"/>
  <c r="M33"/>
  <c r="M12" s="1"/>
  <c r="K33"/>
  <c r="J33" s="1"/>
  <c r="J12" s="1"/>
  <c r="K32"/>
  <c r="J32"/>
  <c r="J29" s="1"/>
  <c r="J8" s="1"/>
  <c r="M30"/>
  <c r="M29" s="1"/>
  <c r="M8" s="1"/>
  <c r="M28"/>
  <c r="M26"/>
  <c r="M25"/>
  <c r="K24"/>
  <c r="M22"/>
  <c r="J22"/>
  <c r="M21"/>
  <c r="J21"/>
  <c r="K20"/>
  <c r="K10" s="1"/>
  <c r="M16"/>
  <c r="M15"/>
  <c r="J15"/>
  <c r="K13"/>
  <c r="J13" s="1"/>
  <c r="K11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J9" l="1"/>
  <c r="M13"/>
  <c r="M9" s="1"/>
  <c r="M20"/>
  <c r="M10" s="1"/>
  <c r="J42"/>
  <c r="J40" s="1"/>
  <c r="J6" s="1"/>
  <c r="K9"/>
  <c r="M32"/>
  <c r="N32" s="1"/>
  <c r="M24"/>
  <c r="M23" s="1"/>
  <c r="K40"/>
  <c r="K6" s="1"/>
  <c r="K29"/>
  <c r="K8" s="1"/>
  <c r="J24"/>
  <c r="K12"/>
  <c r="J20"/>
  <c r="J10" s="1"/>
  <c r="M11" l="1"/>
  <c r="M5" s="1"/>
  <c r="K23"/>
  <c r="K7"/>
  <c r="K5" s="1"/>
  <c r="J23"/>
  <c r="AH7" s="1"/>
  <c r="J11"/>
  <c r="J7" s="1"/>
  <c r="J5" s="1"/>
  <c r="L66" l="1"/>
  <c r="K67"/>
  <c r="K66" s="1"/>
  <c r="AF43" l="1"/>
  <c r="AE43"/>
  <c r="AD43"/>
  <c r="AC43"/>
  <c r="AB43"/>
  <c r="AA43"/>
  <c r="Z43"/>
  <c r="Y43"/>
  <c r="X43"/>
  <c r="W43"/>
  <c r="V43"/>
  <c r="U43"/>
  <c r="T43"/>
  <c r="S43"/>
  <c r="R43"/>
  <c r="Q43"/>
  <c r="P43"/>
  <c r="O43"/>
  <c r="N43"/>
  <c r="M43"/>
  <c r="L43"/>
  <c r="K43"/>
  <c r="J43"/>
  <c r="J45"/>
  <c r="X45"/>
  <c r="W45"/>
  <c r="V45"/>
  <c r="U45"/>
  <c r="T45"/>
  <c r="S45"/>
  <c r="R45"/>
  <c r="Q45"/>
  <c r="P45"/>
  <c r="O45"/>
  <c r="N45"/>
  <c r="M45"/>
  <c r="L45"/>
  <c r="K45"/>
  <c r="K64" l="1"/>
  <c r="L64"/>
  <c r="J64"/>
  <c r="K61"/>
  <c r="L61"/>
  <c r="J62"/>
  <c r="J61" s="1"/>
  <c r="J60" l="1"/>
  <c r="K60"/>
  <c r="L60"/>
  <c r="J67" l="1"/>
  <c r="J66" s="1"/>
  <c r="X66"/>
  <c r="X64" s="1"/>
  <c r="W66"/>
  <c r="W64" s="1"/>
  <c r="V66"/>
  <c r="V64" s="1"/>
  <c r="U66"/>
  <c r="U64" s="1"/>
  <c r="T66"/>
  <c r="T64" s="1"/>
  <c r="S66"/>
  <c r="S64" s="1"/>
  <c r="R66"/>
  <c r="R64" s="1"/>
  <c r="Q66"/>
  <c r="Q64" s="1"/>
  <c r="P66"/>
  <c r="P64" s="1"/>
  <c r="O66"/>
  <c r="O64" s="1"/>
  <c r="N66"/>
  <c r="N64" s="1"/>
  <c r="M66"/>
  <c r="M64" s="1"/>
  <c r="X61"/>
  <c r="W61"/>
  <c r="W60" s="1"/>
  <c r="V61"/>
  <c r="V60" s="1"/>
  <c r="U61"/>
  <c r="U60" s="1"/>
  <c r="T61"/>
  <c r="T60" s="1"/>
  <c r="S61"/>
  <c r="S60" s="1"/>
  <c r="R61"/>
  <c r="R60" s="1"/>
  <c r="Q61"/>
  <c r="Q60" s="1"/>
  <c r="P61"/>
  <c r="P60" s="1"/>
  <c r="O61"/>
  <c r="O60" s="1"/>
  <c r="N61"/>
  <c r="N60" s="1"/>
  <c r="M61"/>
  <c r="M60" s="1"/>
  <c r="X60"/>
  <c r="Q59"/>
  <c r="W59" s="1"/>
  <c r="P59"/>
  <c r="V59" s="1"/>
  <c r="O59"/>
  <c r="U59" s="1"/>
  <c r="N59"/>
  <c r="T59" s="1"/>
  <c r="Q58"/>
  <c r="W58" s="1"/>
  <c r="W57" s="1"/>
  <c r="P58"/>
  <c r="V58" s="1"/>
  <c r="V57" s="1"/>
  <c r="O58"/>
  <c r="U58" s="1"/>
  <c r="U57" s="1"/>
  <c r="N58"/>
  <c r="T58" s="1"/>
  <c r="T57" s="1"/>
  <c r="X57"/>
  <c r="S57"/>
  <c r="R57"/>
  <c r="M57"/>
  <c r="M53"/>
  <c r="N53" s="1"/>
  <c r="X50"/>
  <c r="W50"/>
  <c r="V50"/>
  <c r="U50"/>
  <c r="T50"/>
  <c r="S50"/>
  <c r="R50"/>
  <c r="Q50"/>
  <c r="P50"/>
  <c r="O50"/>
  <c r="N50"/>
  <c r="M50"/>
  <c r="X47"/>
  <c r="W47"/>
  <c r="V47"/>
  <c r="U47"/>
  <c r="T47"/>
  <c r="S47"/>
  <c r="R47"/>
  <c r="Q47"/>
  <c r="P47"/>
  <c r="O47"/>
  <c r="N47"/>
  <c r="M47"/>
  <c r="L47"/>
  <c r="K47"/>
  <c r="J47"/>
  <c r="AG4"/>
  <c r="AF4"/>
  <c r="AE4"/>
  <c r="AD4"/>
  <c r="AC4"/>
  <c r="AB4"/>
  <c r="AA4"/>
  <c r="Z4"/>
  <c r="Y4"/>
  <c r="O57" l="1"/>
  <c r="Q57"/>
  <c r="M52"/>
  <c r="M4" s="1"/>
  <c r="O53"/>
  <c r="N52"/>
  <c r="N57"/>
  <c r="P57"/>
  <c r="N4" l="1"/>
  <c r="AH4"/>
  <c r="O52"/>
  <c r="O4" s="1"/>
  <c r="P53"/>
  <c r="P52" l="1"/>
  <c r="P4" s="1"/>
  <c r="Q53"/>
  <c r="Q52" l="1"/>
  <c r="Q4" s="1"/>
  <c r="R53"/>
  <c r="S53" l="1"/>
  <c r="R52"/>
  <c r="R4" s="1"/>
  <c r="S52" l="1"/>
  <c r="S4" s="1"/>
  <c r="T53"/>
  <c r="T52" l="1"/>
  <c r="T4" s="1"/>
  <c r="U53"/>
  <c r="U52" l="1"/>
  <c r="U4" s="1"/>
  <c r="V53"/>
  <c r="W53" l="1"/>
  <c r="V52"/>
  <c r="V4" s="1"/>
  <c r="W52" l="1"/>
  <c r="W4" s="1"/>
  <c r="X53"/>
  <c r="X52" l="1"/>
  <c r="X4" s="1"/>
  <c r="Y53"/>
  <c r="Z53" s="1"/>
  <c r="AA53" s="1"/>
  <c r="AB53" s="1"/>
  <c r="AC53" s="1"/>
  <c r="AD53" s="1"/>
  <c r="AE53" s="1"/>
  <c r="AF53" s="1"/>
  <c r="AG53" s="1"/>
</calcChain>
</file>

<file path=xl/sharedStrings.xml><?xml version="1.0" encoding="utf-8"?>
<sst xmlns="http://schemas.openxmlformats.org/spreadsheetml/2006/main" count="181" uniqueCount="123">
  <si>
    <t>Вед.</t>
  </si>
  <si>
    <t>Ц.ст.</t>
  </si>
  <si>
    <t>Расх.</t>
  </si>
  <si>
    <t>ДопКласс</t>
  </si>
  <si>
    <t>РегКласс</t>
  </si>
  <si>
    <t>811</t>
  </si>
  <si>
    <t>612</t>
  </si>
  <si>
    <t>ИТОГО</t>
  </si>
  <si>
    <t>Субсидия на предоставление мер социальной поддержки из числа доноров, безвозмездно сдавшим кровь и (или) ее компоненты</t>
  </si>
  <si>
    <t>БУЗ ОО "Орловский онкологический диспансер"</t>
  </si>
  <si>
    <t>0909</t>
  </si>
  <si>
    <t>шт.</t>
  </si>
  <si>
    <t>Разд. Подразд.</t>
  </si>
  <si>
    <t>шт</t>
  </si>
  <si>
    <t>Наименование мероприятий</t>
  </si>
  <si>
    <t>Экономическое обоснование расходов</t>
  </si>
  <si>
    <t>КБК</t>
  </si>
  <si>
    <t>Наименование субсидии</t>
  </si>
  <si>
    <t>Областной бюджет</t>
  </si>
  <si>
    <t>Федеральный бюджет</t>
  </si>
  <si>
    <t>Подпрограмма 2. "Совершенствование оказания специализированной, включая высокотехнологичную, медицинской помощи, в том числе скорой специализированной медицинской помощи, медицинской эвакуации"</t>
  </si>
  <si>
    <t>Основное мероприятие 2.9. "Совершенствование системы оказания медицинской помощи больным прочими заболеваниями"</t>
  </si>
  <si>
    <t>БУЗ ОО "Орловская областная клиническая больница"</t>
  </si>
  <si>
    <t>БУЗ ОО "Орловская станция переливания крови"</t>
  </si>
  <si>
    <t>0906</t>
  </si>
  <si>
    <t>Субсидия на предоставление платы донорам за сдачу крови и (или) ее компонентов</t>
  </si>
  <si>
    <t xml:space="preserve"> Субсидия на льготное обеспечение техническими средствами слухопротезирования отдельных категорий граждан</t>
  </si>
  <si>
    <t>52 2 11 70110</t>
  </si>
  <si>
    <t xml:space="preserve">51              0010 </t>
  </si>
  <si>
    <t>51                0011</t>
  </si>
  <si>
    <t>52 2 09 71240</t>
  </si>
  <si>
    <t>51          0009</t>
  </si>
  <si>
    <t xml:space="preserve">Основное мероприятие 2.11."Развитие службы крови"                                                    </t>
  </si>
  <si>
    <t>Основное мероприятие 2.13   "Обеспечение  функциональной готовности  к оказанию  медико-санитарной  помощи  в условиях  возникновения  чрезвычайных  ситуаций  техногенного, природного  и искусственного характера"</t>
  </si>
  <si>
    <t xml:space="preserve">Основное мероприятие 2.6. "Совершенствование системы оказания медицинской помощи больным онкологическими заболеваниями" </t>
  </si>
  <si>
    <t>донация</t>
  </si>
  <si>
    <t>Донору в связи с осуществлением безвозмездной донации крови или ее компонентов, в случае экстренного вызова -  15% от действующего на момент сдачи прожиточного минимума на душу населения</t>
  </si>
  <si>
    <t>Донорам в связи с осуществлением безвозмездной донации крови или ее компонентов, в в выездных условиях -  10% от действующего на момент сдачи прожиточного минимума на душу населения</t>
  </si>
  <si>
    <t>Ремонт медицинского оборудования</t>
  </si>
  <si>
    <t>в том числе:</t>
  </si>
  <si>
    <t xml:space="preserve">Приобретение запасных частей к оборудованию, расходных материалов для оборудования, реагентов, комплектующих к оборудованию, радиофармацевтических препаратов и вспомогательных материалов </t>
  </si>
  <si>
    <t>Ремонт эндоскопического оборудования</t>
  </si>
  <si>
    <t>"Приобретение медицинского оборудования"</t>
  </si>
  <si>
    <t>Плановое значение (ед. шт.)</t>
  </si>
  <si>
    <t>Примерная стоимость за единицу, руб.</t>
  </si>
  <si>
    <t>Сумма, руб.</t>
  </si>
  <si>
    <t>Приобретение медобрудования</t>
  </si>
  <si>
    <t>Приобретение запасных частей к оборудованию, расходных материалов для оборудования, реагентов, комплектующих к оборудованию, радиофармацевтических препаратов и вспомогательных материалов</t>
  </si>
  <si>
    <t xml:space="preserve">Приобретение медикаметов для внедрения  новых технологий лечения и профилактики онкологических заболеваний </t>
  </si>
  <si>
    <t>Ед. изм.</t>
  </si>
  <si>
    <t>52 2 06 73570</t>
  </si>
  <si>
    <t>Гефитиниб</t>
  </si>
  <si>
    <t>Пазопаниб</t>
  </si>
  <si>
    <t>Сорафениб</t>
  </si>
  <si>
    <t>Сунитиниб</t>
  </si>
  <si>
    <t>Абиратерон</t>
  </si>
  <si>
    <t>Энзалутамид</t>
  </si>
  <si>
    <t>Мероприятие 2.6.1. Ремонт оборудования, приобретение запасных   частей   к оборудованию, расходных материалов для оборудования, реагентов, радиофармецевтических препаратов и вспомогательных материалов</t>
  </si>
  <si>
    <t>Мероприятие 2.6.2. Внедрение  новых технологий лечения и профилактики онкологических заболеваний</t>
  </si>
  <si>
    <t>Мероприятие 2.13.1. "Формирование и обновление запасов медицинсмкого имущеста, средств спасения и оказания медицинской помощи в чрезвычайных ситуациях"</t>
  </si>
  <si>
    <t xml:space="preserve"> Донору крови, имеющему редкий фенотип, за 1 донацию крови в объеме 450 (+/-10%) мл -  8% от действующего на дату  сдачи прожиточного минимума трудоспособного населения </t>
  </si>
  <si>
    <t>Доноры плазмы за одну донацию плазмы в объеме 600 (+/-10%) мл -15% от действующего на дату сдачи прожиточного минимума трудоспособного населения</t>
  </si>
  <si>
    <t>Доноры плазмы за одну донацию тромбоцитов в объеме, содержащем не менее 200х10⁹ клеток тромбоцитов -35% от действующего на дату сдачи прожиточного минимума трудоспособного населения</t>
  </si>
  <si>
    <t>Доноры плазмы за одну донацию плазмы двукратного плазмафареза -15% от действующего на дату сдачи прожиточного минимума трудоспособного населения</t>
  </si>
  <si>
    <t xml:space="preserve">2024 год </t>
  </si>
  <si>
    <t xml:space="preserve">2025 год </t>
  </si>
  <si>
    <t xml:space="preserve">Мероприятие 2.11.2. Предоставление платы донорам за сдачу крови и (или) ее компонентов      </t>
  </si>
  <si>
    <t xml:space="preserve">   Мероприятие 2.11.1. Предоставление мер социальной поддержки из числа доноров, безвозмездно сдавшим кровь и (или) ее компонентов</t>
  </si>
  <si>
    <t xml:space="preserve">Субсидия на реализацию основного мероприятия "Обеспечение функциональной готовности к оказанию медико-санитарной помощи в условиях возникновения чрезвычайных ситуаций техногенного, природного и искусственного характера" </t>
  </si>
  <si>
    <t>52 2 13 73580</t>
  </si>
  <si>
    <t>52             П2  06</t>
  </si>
  <si>
    <t>0907</t>
  </si>
  <si>
    <t>52 2 14 70110</t>
  </si>
  <si>
    <t>53            0001</t>
  </si>
  <si>
    <t>БУЗ ОО "Орловская дезинфекционная станция"</t>
  </si>
  <si>
    <t xml:space="preserve">Льготное обеспечение техническими средствами слухопротезирования отдельных категорий граждан (слуховые аппараты)
</t>
  </si>
  <si>
    <t>Аппарат искусственной вентиляции легких  для экстренной помощи</t>
  </si>
  <si>
    <t>Электрокардиостимулятор временный портативный чреспищеводный эндокардиальный накожный</t>
  </si>
  <si>
    <t>Мероприятие 2.14.1  "Проведение текущего ремонта"</t>
  </si>
  <si>
    <t>52 2 09 70110</t>
  </si>
  <si>
    <t>Мероприятие 2.9.1. Льготное обеспечение техническими средствами слухопротезирования отдельных категорий граждан</t>
  </si>
  <si>
    <t>Мероприятие 2.9.2. Увеличение стоимости основных средств</t>
  </si>
  <si>
    <t xml:space="preserve"> "Медикаменты"</t>
  </si>
  <si>
    <t>52П208</t>
  </si>
  <si>
    <t>2023 год</t>
  </si>
  <si>
    <t xml:space="preserve">Приложение № 2 к приказу Департамента здравоохранения Орловской области </t>
  </si>
  <si>
    <t>Приобретение медицинских инструментов</t>
  </si>
  <si>
    <t>Ножницы сосудистые, иглодержатель, пинцет сосудистый</t>
  </si>
  <si>
    <t>Приобретение лекарственных средств для федеральных льготников не отказавшихся от получения социальных услуг при прохождении лечения в дневном стационаре</t>
  </si>
  <si>
    <t>Рентгенпленка</t>
  </si>
  <si>
    <t>Расходные материалы (Реагенты для автоматического иммуногистостейнера серии Ventana)</t>
  </si>
  <si>
    <t>Набор для срочной цитологической окраски, состоящий из  устройства для подготовки проб ИВД, устройства для подготовки и окрашивания препаратов на предметном стекле ИВД, центрифуги цитологической</t>
  </si>
  <si>
    <t>Аппарат брахитерапии (часть стоимости за счет средств областного бюджета)</t>
  </si>
  <si>
    <t>522N373570</t>
  </si>
  <si>
    <t>52П227N3</t>
  </si>
  <si>
    <t>Мероприятие 2.6.3. Переоснащение оборудованием медицинских организаций, оказывающих помощь больным с онкологическими заболеваниями в субъектах Российской Федерации в рамках реализации федерального проекта "Борьба с онкологическими заболеваниями" национального проекта "Здравоохранения"</t>
  </si>
  <si>
    <t>Основное мероприятие 2.14 "Обеспечение деятельности (оказание услуг) государственных учреждений"</t>
  </si>
  <si>
    <t xml:space="preserve"> Субсидия на проведение текущего ремонта</t>
  </si>
  <si>
    <t>0904</t>
  </si>
  <si>
    <t>5220770110</t>
  </si>
  <si>
    <t>Мероприятие 2.7.1  "Проведение текущего ремонта"</t>
  </si>
  <si>
    <t>БУЗ ОО "Станция скорой медицинской помощи"</t>
  </si>
  <si>
    <t>Основное мероприятие 2.7 "Совершенствование оказания скорой, в том числе  скорой специализированной, медицинской помощи, медицинской эвакуации"</t>
  </si>
  <si>
    <r>
      <t xml:space="preserve">На проведенипе текущего ремонта помещений пристройки на территории гаража БУЗ ОО "ССМП" по адресу: г. Орел, ул. Красноармейская, 12 </t>
    </r>
    <r>
      <rPr>
        <i/>
        <sz val="14"/>
        <rFont val="Times New Roman"/>
        <family val="1"/>
        <charset val="204"/>
      </rPr>
      <t>(в соответствии с распоряжением Правительства Орловской области от 13 июня 2023 года № 378-р)</t>
    </r>
  </si>
  <si>
    <t>Субсидия на увеличение стоимости основных средств</t>
  </si>
  <si>
    <t>На текущий ремонт кровли БУЗ ОО "Орловская дезинфекционная станция"</t>
  </si>
  <si>
    <t>На текущий ремонт помещений склада БУЗ ОО "Орловская дезинфекционная станция"</t>
  </si>
  <si>
    <t>Ремонт рентгеновского аппарата КТР Электрон с заменой рентгеновской трубки</t>
  </si>
  <si>
    <t>Ремонт паровых стерилизаторов</t>
  </si>
  <si>
    <t xml:space="preserve">Бевацизумаб </t>
  </si>
  <si>
    <t xml:space="preserve">Ниволумаб </t>
  </si>
  <si>
    <t xml:space="preserve">Трастузумаб эмтанзин </t>
  </si>
  <si>
    <t>Дурвулумаб</t>
  </si>
  <si>
    <t>Гамма-детектор для интраоперационных исследований</t>
  </si>
  <si>
    <t>Установка очистки и обеззараживания воздуха (ламинарный шкаф)</t>
  </si>
  <si>
    <t xml:space="preserve">Субсидия бюджетным учреждениям на реализацию мероприятия "Онкология" </t>
  </si>
  <si>
    <t>итого по КБК 811 0909 522N373570 612 52П227N3 1111</t>
  </si>
  <si>
    <t>итого по КБК 811 0909 5220673570 612 52П208 1111, из них:</t>
  </si>
  <si>
    <t>Субсидия на переоснащение оборудованием медицинских организаций, оказывающих помощь больным с онкологическими заболеваниями в субъектах Российской Федерации в рамках реализации федерального проекта "Борьба с онкологическими заболеваниями" национального проекта "Здравоохранения"</t>
  </si>
  <si>
    <t>БУЗ ОО "Орловская областная стоматологическая поликлиника"</t>
  </si>
  <si>
    <t xml:space="preserve">Приобретение стоматологической установки </t>
  </si>
  <si>
    <t>Субсидия на проведение текущего ремонта</t>
  </si>
  <si>
    <t>итого по основному мероприятию 2.6., в том числе:</t>
  </si>
</sst>
</file>

<file path=xl/styles.xml><?xml version="1.0" encoding="utf-8"?>
<styleSheet xmlns="http://schemas.openxmlformats.org/spreadsheetml/2006/main">
  <numFmts count="4">
    <numFmt numFmtId="164" formatCode="_-* #,##0.00_р_._-;\-* #,##0.00_р_._-;_-* &quot;-&quot;??_р_._-;_-@_-"/>
    <numFmt numFmtId="165" formatCode="_-* #,##0.0\ _₽_-;\-* #,##0.0\ _₽_-;_-* &quot;-&quot;??\ _₽_-;_-@_-"/>
    <numFmt numFmtId="166" formatCode="_-* #,##0.0_р_._-;\-* #,##0.0_р_._-;_-* &quot;-&quot;?_р_._-;_-@_-"/>
    <numFmt numFmtId="167" formatCode="#,##0.0"/>
  </numFmts>
  <fonts count="37">
    <font>
      <sz val="1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</font>
    <font>
      <sz val="10"/>
      <name val="Arial Cyr"/>
      <family val="2"/>
      <charset val="204"/>
    </font>
    <font>
      <b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rgb="FF00000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4"/>
      <name val="Times New Roman"/>
      <family val="1"/>
      <charset val="204"/>
    </font>
    <font>
      <sz val="12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8FCC8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</patternFill>
    </fill>
    <fill>
      <patternFill patternType="solid">
        <fgColor rgb="FF99FF99"/>
        <bgColor indexed="64"/>
      </patternFill>
    </fill>
    <fill>
      <patternFill patternType="solid">
        <fgColor rgb="FFA0FAA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9">
    <xf numFmtId="0" fontId="0" fillId="0" borderId="0"/>
    <xf numFmtId="0" fontId="3" fillId="0" borderId="1">
      <alignment horizontal="center"/>
    </xf>
    <xf numFmtId="0" fontId="4" fillId="0" borderId="1"/>
    <xf numFmtId="0" fontId="4" fillId="0" borderId="1">
      <alignment horizontal="right"/>
    </xf>
    <xf numFmtId="0" fontId="4" fillId="0" borderId="2">
      <alignment horizontal="center" vertical="center" wrapText="1"/>
    </xf>
    <xf numFmtId="0" fontId="5" fillId="0" borderId="2">
      <alignment vertical="top" wrapText="1"/>
    </xf>
    <xf numFmtId="1" fontId="4" fillId="0" borderId="2">
      <alignment horizontal="center" vertical="top" shrinkToFit="1"/>
    </xf>
    <xf numFmtId="4" fontId="5" fillId="2" borderId="2">
      <alignment horizontal="right" vertical="top" shrinkToFit="1"/>
    </xf>
    <xf numFmtId="4" fontId="5" fillId="3" borderId="2">
      <alignment horizontal="right" vertical="top" shrinkToFit="1"/>
    </xf>
    <xf numFmtId="0" fontId="5" fillId="0" borderId="3">
      <alignment horizontal="right"/>
    </xf>
    <xf numFmtId="4" fontId="5" fillId="2" borderId="3">
      <alignment horizontal="right" vertical="top" shrinkToFit="1"/>
    </xf>
    <xf numFmtId="4" fontId="5" fillId="3" borderId="3">
      <alignment horizontal="right" vertical="top" shrinkToFit="1"/>
    </xf>
    <xf numFmtId="0" fontId="4" fillId="0" borderId="1">
      <alignment horizontal="left" wrapText="1"/>
    </xf>
    <xf numFmtId="0" fontId="6" fillId="0" borderId="0"/>
    <xf numFmtId="0" fontId="6" fillId="0" borderId="0"/>
    <xf numFmtId="0" fontId="6" fillId="0" borderId="0"/>
    <xf numFmtId="0" fontId="4" fillId="0" borderId="1"/>
    <xf numFmtId="0" fontId="4" fillId="0" borderId="1"/>
    <xf numFmtId="0" fontId="4" fillId="4" borderId="1"/>
    <xf numFmtId="0" fontId="4" fillId="4" borderId="1">
      <alignment shrinkToFit="1"/>
    </xf>
    <xf numFmtId="1" fontId="4" fillId="0" borderId="2">
      <alignment vertical="top" wrapText="1"/>
    </xf>
    <xf numFmtId="0" fontId="4" fillId="4" borderId="1">
      <alignment horizontal="center"/>
    </xf>
    <xf numFmtId="4" fontId="5" fillId="0" borderId="2">
      <alignment horizontal="right" vertical="top" shrinkToFit="1"/>
    </xf>
    <xf numFmtId="4" fontId="4" fillId="0" borderId="2">
      <alignment horizontal="right" vertical="top" shrinkToFit="1"/>
    </xf>
    <xf numFmtId="0" fontId="4" fillId="0" borderId="1">
      <alignment vertical="top"/>
    </xf>
    <xf numFmtId="0" fontId="5" fillId="0" borderId="2">
      <alignment vertical="top" wrapText="1"/>
    </xf>
    <xf numFmtId="0" fontId="6" fillId="0" borderId="1"/>
    <xf numFmtId="0" fontId="11" fillId="0" borderId="1"/>
    <xf numFmtId="4" fontId="5" fillId="3" borderId="2">
      <alignment horizontal="right" vertical="top" shrinkToFit="1"/>
    </xf>
    <xf numFmtId="0" fontId="5" fillId="0" borderId="2">
      <alignment vertical="top" wrapText="1"/>
    </xf>
    <xf numFmtId="0" fontId="7" fillId="0" borderId="1"/>
    <xf numFmtId="164" fontId="13" fillId="0" borderId="1" applyFont="0" applyFill="0" applyBorder="0" applyAlignment="0" applyProtection="0"/>
    <xf numFmtId="0" fontId="7" fillId="0" borderId="1"/>
    <xf numFmtId="164" fontId="13" fillId="0" borderId="1" applyFont="0" applyFill="0" applyBorder="0" applyAlignment="0" applyProtection="0"/>
    <xf numFmtId="0" fontId="24" fillId="0" borderId="1"/>
    <xf numFmtId="0" fontId="10" fillId="0" borderId="1"/>
    <xf numFmtId="0" fontId="27" fillId="0" borderId="1"/>
    <xf numFmtId="0" fontId="28" fillId="0" borderId="1" applyNumberFormat="0" applyFill="0" applyBorder="0" applyAlignment="0" applyProtection="0"/>
    <xf numFmtId="165" fontId="7" fillId="0" borderId="1" applyFont="0" applyFill="0" applyBorder="0" applyAlignment="0" applyProtection="0"/>
    <xf numFmtId="166" fontId="7" fillId="0" borderId="1" applyFont="0" applyFill="0" applyBorder="0" applyAlignment="0" applyProtection="0"/>
    <xf numFmtId="164" fontId="6" fillId="0" borderId="1" applyFont="0" applyFill="0" applyBorder="0" applyAlignment="0" applyProtection="0"/>
    <xf numFmtId="0" fontId="6" fillId="0" borderId="1"/>
    <xf numFmtId="0" fontId="6" fillId="0" borderId="1"/>
    <xf numFmtId="0" fontId="2" fillId="0" borderId="1"/>
    <xf numFmtId="0" fontId="6" fillId="0" borderId="1"/>
    <xf numFmtId="0" fontId="4" fillId="0" borderId="1">
      <alignment wrapText="1"/>
    </xf>
    <xf numFmtId="0" fontId="4" fillId="0" borderId="1"/>
    <xf numFmtId="0" fontId="3" fillId="0" borderId="1">
      <alignment horizontal="center" wrapText="1"/>
    </xf>
    <xf numFmtId="0" fontId="3" fillId="0" borderId="1">
      <alignment horizontal="center"/>
    </xf>
    <xf numFmtId="0" fontId="4" fillId="0" borderId="1">
      <alignment horizontal="right"/>
    </xf>
    <xf numFmtId="0" fontId="5" fillId="0" borderId="2">
      <alignment vertical="top" wrapText="1"/>
    </xf>
    <xf numFmtId="1" fontId="4" fillId="0" borderId="2">
      <alignment horizontal="center" vertical="top" shrinkToFit="1"/>
    </xf>
    <xf numFmtId="10" fontId="5" fillId="3" borderId="2">
      <alignment horizontal="right" vertical="top" shrinkToFit="1"/>
    </xf>
    <xf numFmtId="0" fontId="5" fillId="0" borderId="2">
      <alignment horizontal="left"/>
    </xf>
    <xf numFmtId="4" fontId="5" fillId="10" borderId="2">
      <alignment horizontal="right" vertical="top" shrinkToFit="1"/>
    </xf>
    <xf numFmtId="10" fontId="5" fillId="10" borderId="2">
      <alignment horizontal="right" vertical="top" shrinkToFit="1"/>
    </xf>
    <xf numFmtId="0" fontId="6" fillId="0" borderId="1"/>
    <xf numFmtId="0" fontId="6" fillId="0" borderId="1"/>
    <xf numFmtId="0" fontId="6" fillId="0" borderId="1"/>
    <xf numFmtId="0" fontId="31" fillId="0" borderId="1"/>
    <xf numFmtId="0" fontId="31" fillId="0" borderId="1"/>
    <xf numFmtId="0" fontId="32" fillId="4" borderId="1"/>
    <xf numFmtId="1" fontId="4" fillId="0" borderId="2">
      <alignment horizontal="left" vertical="top" wrapText="1" indent="2"/>
    </xf>
    <xf numFmtId="4" fontId="4" fillId="0" borderId="2">
      <alignment horizontal="right" vertical="top" shrinkToFit="1"/>
    </xf>
    <xf numFmtId="10" fontId="4" fillId="0" borderId="2">
      <alignment horizontal="right" vertical="top" shrinkToFit="1"/>
    </xf>
    <xf numFmtId="0" fontId="4" fillId="0" borderId="1">
      <alignment vertical="top"/>
    </xf>
    <xf numFmtId="0" fontId="6" fillId="0" borderId="1"/>
    <xf numFmtId="0" fontId="6" fillId="0" borderId="1"/>
    <xf numFmtId="164" fontId="6" fillId="0" borderId="1" applyFont="0" applyFill="0" applyBorder="0" applyAlignment="0" applyProtection="0"/>
    <xf numFmtId="0" fontId="6" fillId="0" borderId="1"/>
    <xf numFmtId="0" fontId="6" fillId="0" borderId="1"/>
    <xf numFmtId="164" fontId="6" fillId="0" borderId="1" applyFont="0" applyFill="0" applyBorder="0" applyAlignment="0" applyProtection="0"/>
    <xf numFmtId="0" fontId="6" fillId="0" borderId="1"/>
    <xf numFmtId="0" fontId="6" fillId="0" borderId="1"/>
    <xf numFmtId="0" fontId="1" fillId="0" borderId="1"/>
    <xf numFmtId="0" fontId="6" fillId="0" borderId="1"/>
    <xf numFmtId="0" fontId="6" fillId="0" borderId="1"/>
    <xf numFmtId="0" fontId="6" fillId="0" borderId="1"/>
    <xf numFmtId="0" fontId="6" fillId="0" borderId="1"/>
  </cellStyleXfs>
  <cellXfs count="263">
    <xf numFmtId="0" fontId="0" fillId="0" borderId="0" xfId="0"/>
    <xf numFmtId="4" fontId="14" fillId="8" borderId="4" xfId="4" applyNumberFormat="1" applyFont="1" applyFill="1" applyBorder="1" applyAlignment="1" applyProtection="1">
      <alignment horizontal="center" vertical="center" wrapText="1"/>
    </xf>
    <xf numFmtId="1" fontId="15" fillId="8" borderId="4" xfId="9" applyNumberFormat="1" applyFont="1" applyFill="1" applyBorder="1" applyAlignment="1" applyProtection="1">
      <alignment horizontal="center" vertical="top" shrinkToFit="1"/>
    </xf>
    <xf numFmtId="4" fontId="19" fillId="8" borderId="4" xfId="4" applyNumberFormat="1" applyFont="1" applyFill="1" applyBorder="1" applyAlignment="1" applyProtection="1">
      <alignment horizontal="center" vertical="center" wrapText="1"/>
    </xf>
    <xf numFmtId="1" fontId="16" fillId="5" borderId="4" xfId="32" applyNumberFormat="1" applyFont="1" applyFill="1" applyBorder="1" applyAlignment="1">
      <alignment horizontal="center" vertical="center" wrapText="1"/>
    </xf>
    <xf numFmtId="3" fontId="16" fillId="5" borderId="4" xfId="32" applyNumberFormat="1" applyFont="1" applyFill="1" applyBorder="1" applyAlignment="1">
      <alignment horizontal="center" vertical="center" wrapText="1"/>
    </xf>
    <xf numFmtId="0" fontId="16" fillId="8" borderId="4" xfId="4" applyNumberFormat="1" applyFont="1" applyFill="1" applyBorder="1" applyAlignment="1" applyProtection="1">
      <alignment horizontal="center" vertical="center" wrapText="1"/>
    </xf>
    <xf numFmtId="4" fontId="19" fillId="8" borderId="4" xfId="8" applyNumberFormat="1" applyFont="1" applyFill="1" applyBorder="1" applyAlignment="1" applyProtection="1">
      <alignment horizontal="center" vertical="center" shrinkToFit="1"/>
    </xf>
    <xf numFmtId="49" fontId="15" fillId="8" borderId="4" xfId="9" applyNumberFormat="1" applyFont="1" applyFill="1" applyBorder="1" applyAlignment="1" applyProtection="1">
      <alignment horizontal="center" vertical="top" shrinkToFit="1"/>
    </xf>
    <xf numFmtId="4" fontId="16" fillId="0" borderId="4" xfId="26" applyNumberFormat="1" applyFont="1" applyFill="1" applyBorder="1" applyAlignment="1">
      <alignment horizontal="center" vertical="center"/>
    </xf>
    <xf numFmtId="4" fontId="19" fillId="6" borderId="4" xfId="32" applyNumberFormat="1" applyFont="1" applyFill="1" applyBorder="1" applyAlignment="1">
      <alignment horizontal="center" vertical="center" wrapText="1"/>
    </xf>
    <xf numFmtId="4" fontId="15" fillId="9" borderId="4" xfId="4" applyNumberFormat="1" applyFont="1" applyFill="1" applyBorder="1" applyAlignment="1" applyProtection="1">
      <alignment horizontal="center" vertical="center" wrapText="1"/>
    </xf>
    <xf numFmtId="0" fontId="15" fillId="0" borderId="17" xfId="1" applyNumberFormat="1" applyFont="1" applyBorder="1" applyAlignment="1" applyProtection="1">
      <alignment horizontal="right" wrapText="1"/>
    </xf>
    <xf numFmtId="0" fontId="14" fillId="0" borderId="6" xfId="4" applyNumberFormat="1" applyFont="1" applyBorder="1" applyAlignment="1" applyProtection="1">
      <alignment horizontal="center" vertical="center" wrapText="1"/>
    </xf>
    <xf numFmtId="3" fontId="14" fillId="0" borderId="6" xfId="4" applyNumberFormat="1" applyFont="1" applyBorder="1" applyAlignment="1" applyProtection="1">
      <alignment horizontal="center" vertical="center" wrapText="1"/>
    </xf>
    <xf numFmtId="0" fontId="16" fillId="7" borderId="4" xfId="32" applyFont="1" applyFill="1" applyBorder="1" applyAlignment="1">
      <alignment horizontal="left" vertical="top" wrapText="1"/>
    </xf>
    <xf numFmtId="4" fontId="25" fillId="5" borderId="4" xfId="40" applyNumberFormat="1" applyFont="1" applyFill="1" applyBorder="1" applyAlignment="1">
      <alignment horizontal="center" vertical="center"/>
    </xf>
    <xf numFmtId="0" fontId="15" fillId="8" borderId="4" xfId="23" applyNumberFormat="1" applyFont="1" applyFill="1" applyBorder="1" applyAlignment="1" applyProtection="1">
      <alignment vertical="top" wrapText="1"/>
    </xf>
    <xf numFmtId="0" fontId="19" fillId="8" borderId="4" xfId="23" applyNumberFormat="1" applyFont="1" applyFill="1" applyBorder="1" applyAlignment="1" applyProtection="1">
      <alignment vertical="top" wrapText="1"/>
    </xf>
    <xf numFmtId="1" fontId="19" fillId="8" borderId="4" xfId="9" applyNumberFormat="1" applyFont="1" applyFill="1" applyBorder="1" applyAlignment="1" applyProtection="1">
      <alignment horizontal="center" vertical="top" shrinkToFit="1"/>
    </xf>
    <xf numFmtId="1" fontId="19" fillId="8" borderId="4" xfId="9" applyNumberFormat="1" applyFont="1" applyFill="1" applyBorder="1" applyAlignment="1" applyProtection="1">
      <alignment horizontal="center" vertical="top" wrapText="1"/>
    </xf>
    <xf numFmtId="4" fontId="19" fillId="5" borderId="4" xfId="8" applyNumberFormat="1" applyFont="1" applyFill="1" applyBorder="1" applyAlignment="1" applyProtection="1">
      <alignment horizontal="center" vertical="center" shrinkToFit="1"/>
    </xf>
    <xf numFmtId="0" fontId="19" fillId="8" borderId="4" xfId="4" applyNumberFormat="1" applyFont="1" applyFill="1" applyBorder="1" applyAlignment="1" applyProtection="1">
      <alignment horizontal="left" vertical="center" wrapText="1"/>
    </xf>
    <xf numFmtId="2" fontId="16" fillId="0" borderId="4" xfId="40" applyNumberFormat="1" applyFont="1" applyBorder="1" applyAlignment="1" applyProtection="1">
      <alignment horizontal="center" vertical="center"/>
      <protection locked="0"/>
    </xf>
    <xf numFmtId="0" fontId="16" fillId="8" borderId="4" xfId="4" applyNumberFormat="1" applyFont="1" applyFill="1" applyBorder="1" applyAlignment="1" applyProtection="1">
      <alignment horizontal="left" vertical="center" wrapText="1"/>
    </xf>
    <xf numFmtId="0" fontId="16" fillId="6" borderId="4" xfId="4" applyNumberFormat="1" applyFont="1" applyFill="1" applyBorder="1" applyAlignment="1" applyProtection="1">
      <alignment horizontal="left" vertical="center" wrapText="1"/>
    </xf>
    <xf numFmtId="4" fontId="19" fillId="6" borderId="4" xfId="4" applyNumberFormat="1" applyFont="1" applyFill="1" applyBorder="1" applyAlignment="1" applyProtection="1">
      <alignment horizontal="center" vertical="center" wrapText="1"/>
    </xf>
    <xf numFmtId="1" fontId="15" fillId="8" borderId="4" xfId="9" applyNumberFormat="1" applyFont="1" applyFill="1" applyBorder="1" applyAlignment="1" applyProtection="1">
      <alignment horizontal="center" vertical="top" wrapText="1"/>
    </xf>
    <xf numFmtId="0" fontId="19" fillId="8" borderId="4" xfId="32" applyFont="1" applyFill="1" applyBorder="1" applyAlignment="1">
      <alignment horizontal="left" vertical="top" wrapText="1"/>
    </xf>
    <xf numFmtId="0" fontId="19" fillId="8" borderId="4" xfId="30" applyFont="1" applyFill="1" applyBorder="1" applyAlignment="1">
      <alignment horizontal="center" vertical="top" wrapText="1"/>
    </xf>
    <xf numFmtId="4" fontId="15" fillId="8" borderId="4" xfId="4" applyNumberFormat="1" applyFont="1" applyFill="1" applyBorder="1" applyAlignment="1" applyProtection="1">
      <alignment horizontal="center" vertical="center" wrapText="1"/>
    </xf>
    <xf numFmtId="4" fontId="16" fillId="0" borderId="4" xfId="26" applyNumberFormat="1" applyFont="1" applyFill="1" applyBorder="1" applyAlignment="1">
      <alignment horizontal="center" vertical="center" wrapText="1"/>
    </xf>
    <xf numFmtId="4" fontId="19" fillId="6" borderId="4" xfId="26" applyNumberFormat="1" applyFont="1" applyFill="1" applyBorder="1" applyAlignment="1">
      <alignment horizontal="center" vertical="center"/>
    </xf>
    <xf numFmtId="4" fontId="16" fillId="0" borderId="4" xfId="32" applyNumberFormat="1" applyFont="1" applyFill="1" applyBorder="1" applyAlignment="1">
      <alignment horizontal="center" vertical="center" wrapText="1"/>
    </xf>
    <xf numFmtId="4" fontId="16" fillId="0" borderId="5" xfId="26" applyNumberFormat="1" applyFont="1" applyFill="1" applyBorder="1" applyAlignment="1">
      <alignment horizontal="center" vertical="center" wrapText="1"/>
    </xf>
    <xf numFmtId="4" fontId="19" fillId="5" borderId="4" xfId="26" applyNumberFormat="1" applyFont="1" applyFill="1" applyBorder="1" applyAlignment="1">
      <alignment horizontal="center" vertical="center"/>
    </xf>
    <xf numFmtId="0" fontId="14" fillId="0" borderId="4" xfId="4" applyNumberFormat="1" applyFont="1" applyBorder="1" applyAlignment="1" applyProtection="1">
      <alignment horizontal="center" vertical="center" wrapText="1"/>
    </xf>
    <xf numFmtId="4" fontId="19" fillId="5" borderId="4" xfId="4" applyNumberFormat="1" applyFont="1" applyFill="1" applyBorder="1" applyAlignment="1" applyProtection="1">
      <alignment horizontal="center" vertical="center" wrapText="1"/>
    </xf>
    <xf numFmtId="4" fontId="16" fillId="5" borderId="4" xfId="32" applyNumberFormat="1" applyFont="1" applyFill="1" applyBorder="1" applyAlignment="1">
      <alignment horizontal="center" vertical="center" wrapText="1"/>
    </xf>
    <xf numFmtId="0" fontId="16" fillId="0" borderId="17" xfId="73" applyFont="1" applyBorder="1" applyAlignment="1">
      <alignment horizontal="right" wrapText="1"/>
    </xf>
    <xf numFmtId="0" fontId="16" fillId="0" borderId="1" xfId="73" applyFont="1" applyBorder="1" applyProtection="1">
      <protection locked="0"/>
    </xf>
    <xf numFmtId="0" fontId="18" fillId="8" borderId="4" xfId="4" applyNumberFormat="1" applyFont="1" applyFill="1" applyBorder="1" applyAlignment="1" applyProtection="1">
      <alignment horizontal="left" vertical="center" wrapText="1"/>
    </xf>
    <xf numFmtId="4" fontId="33" fillId="8" borderId="4" xfId="4" applyNumberFormat="1" applyFont="1" applyFill="1" applyBorder="1" applyAlignment="1" applyProtection="1">
      <alignment horizontal="center" vertical="center" wrapText="1"/>
    </xf>
    <xf numFmtId="0" fontId="0" fillId="0" borderId="1" xfId="73" applyFont="1"/>
    <xf numFmtId="4" fontId="34" fillId="8" borderId="4" xfId="4" applyNumberFormat="1" applyFont="1" applyFill="1" applyBorder="1" applyProtection="1">
      <alignment horizontal="center" vertical="center" wrapText="1"/>
    </xf>
    <xf numFmtId="4" fontId="34" fillId="8" borderId="4" xfId="4" applyNumberFormat="1" applyFont="1" applyFill="1" applyBorder="1" applyAlignment="1" applyProtection="1">
      <alignment horizontal="center" vertical="center"/>
    </xf>
    <xf numFmtId="4" fontId="0" fillId="0" borderId="1" xfId="73" applyNumberFormat="1" applyFont="1"/>
    <xf numFmtId="0" fontId="26" fillId="6" borderId="4" xfId="32" applyFont="1" applyFill="1" applyBorder="1" applyAlignment="1">
      <alignment horizontal="left" vertical="center" wrapText="1"/>
    </xf>
    <xf numFmtId="4" fontId="25" fillId="6" borderId="4" xfId="32" applyNumberFormat="1" applyFont="1" applyFill="1" applyBorder="1" applyAlignment="1">
      <alignment horizontal="center" vertical="center" wrapText="1"/>
    </xf>
    <xf numFmtId="4" fontId="25" fillId="6" borderId="4" xfId="8" applyNumberFormat="1" applyFont="1" applyFill="1" applyBorder="1" applyAlignment="1" applyProtection="1">
      <alignment horizontal="center" vertical="center" shrinkToFit="1"/>
    </xf>
    <xf numFmtId="0" fontId="20" fillId="0" borderId="4" xfId="26" applyNumberFormat="1" applyFont="1" applyFill="1" applyBorder="1" applyAlignment="1">
      <alignment horizontal="left" vertical="center" wrapText="1"/>
    </xf>
    <xf numFmtId="4" fontId="8" fillId="0" borderId="4" xfId="26" applyNumberFormat="1" applyFont="1" applyFill="1" applyBorder="1" applyAlignment="1">
      <alignment horizontal="center" vertical="center"/>
    </xf>
    <xf numFmtId="4" fontId="8" fillId="5" borderId="4" xfId="8" applyNumberFormat="1" applyFont="1" applyFill="1" applyBorder="1" applyAlignment="1" applyProtection="1">
      <alignment horizontal="center" vertical="center" shrinkToFit="1"/>
    </xf>
    <xf numFmtId="4" fontId="8" fillId="0" borderId="4" xfId="8" applyNumberFormat="1" applyFont="1" applyFill="1" applyBorder="1" applyAlignment="1" applyProtection="1">
      <alignment horizontal="center" vertical="center" shrinkToFit="1"/>
    </xf>
    <xf numFmtId="0" fontId="26" fillId="6" borderId="4" xfId="26" applyNumberFormat="1" applyFont="1" applyFill="1" applyBorder="1" applyAlignment="1">
      <alignment horizontal="left" vertical="center" wrapText="1"/>
    </xf>
    <xf numFmtId="4" fontId="16" fillId="0" borderId="4" xfId="73" applyNumberFormat="1" applyFont="1" applyBorder="1" applyAlignment="1">
      <alignment horizontal="center" vertical="center" wrapText="1"/>
    </xf>
    <xf numFmtId="4" fontId="16" fillId="0" borderId="4" xfId="74" applyNumberFormat="1" applyFont="1" applyFill="1" applyBorder="1" applyAlignment="1">
      <alignment horizontal="center" vertical="center" wrapText="1"/>
    </xf>
    <xf numFmtId="0" fontId="26" fillId="6" borderId="4" xfId="26" applyNumberFormat="1" applyFont="1" applyFill="1" applyBorder="1" applyAlignment="1">
      <alignment vertical="center" wrapText="1"/>
    </xf>
    <xf numFmtId="4" fontId="25" fillId="6" borderId="4" xfId="26" applyNumberFormat="1" applyFont="1" applyFill="1" applyBorder="1" applyAlignment="1">
      <alignment horizontal="center" vertical="center"/>
    </xf>
    <xf numFmtId="0" fontId="26" fillId="5" borderId="4" xfId="26" applyNumberFormat="1" applyFont="1" applyFill="1" applyBorder="1" applyAlignment="1">
      <alignment horizontal="left" vertical="center" wrapText="1"/>
    </xf>
    <xf numFmtId="4" fontId="25" fillId="5" borderId="4" xfId="26" applyNumberFormat="1" applyFont="1" applyFill="1" applyBorder="1" applyAlignment="1">
      <alignment horizontal="center" vertical="center"/>
    </xf>
    <xf numFmtId="4" fontId="8" fillId="0" borderId="5" xfId="26" applyNumberFormat="1" applyFont="1" applyFill="1" applyBorder="1" applyAlignment="1">
      <alignment horizontal="center" vertical="center"/>
    </xf>
    <xf numFmtId="0" fontId="26" fillId="5" borderId="4" xfId="26" applyNumberFormat="1" applyFont="1" applyFill="1" applyBorder="1" applyAlignment="1">
      <alignment vertical="center" wrapText="1"/>
    </xf>
    <xf numFmtId="4" fontId="8" fillId="5" borderId="4" xfId="26" applyNumberFormat="1" applyFont="1" applyFill="1" applyBorder="1" applyAlignment="1">
      <alignment horizontal="center" vertical="center"/>
    </xf>
    <xf numFmtId="4" fontId="22" fillId="0" borderId="4" xfId="73" applyNumberFormat="1" applyFont="1" applyBorder="1" applyAlignment="1">
      <alignment horizontal="center" vertical="center"/>
    </xf>
    <xf numFmtId="4" fontId="19" fillId="0" borderId="4" xfId="74" applyNumberFormat="1" applyFont="1" applyFill="1" applyBorder="1" applyAlignment="1">
      <alignment horizontal="center" vertical="center"/>
    </xf>
    <xf numFmtId="4" fontId="12" fillId="0" borderId="4" xfId="74" applyNumberFormat="1" applyFont="1" applyFill="1" applyBorder="1" applyAlignment="1">
      <alignment horizontal="center" vertical="center"/>
    </xf>
    <xf numFmtId="0" fontId="20" fillId="0" borderId="5" xfId="74" applyNumberFormat="1" applyFont="1" applyFill="1" applyBorder="1" applyAlignment="1">
      <alignment horizontal="left" vertical="center" wrapText="1"/>
    </xf>
    <xf numFmtId="4" fontId="9" fillId="0" borderId="4" xfId="74" applyNumberFormat="1" applyFont="1" applyFill="1" applyBorder="1" applyAlignment="1">
      <alignment horizontal="center" vertical="center"/>
    </xf>
    <xf numFmtId="0" fontId="16" fillId="5" borderId="1" xfId="73" applyFont="1" applyFill="1" applyBorder="1" applyProtection="1">
      <protection locked="0"/>
    </xf>
    <xf numFmtId="0" fontId="16" fillId="5" borderId="4" xfId="73" applyFont="1" applyFill="1" applyBorder="1" applyAlignment="1">
      <alignment vertical="top" wrapText="1"/>
    </xf>
    <xf numFmtId="0" fontId="23" fillId="0" borderId="4" xfId="73" applyFont="1" applyBorder="1" applyAlignment="1">
      <alignment horizontal="center" vertical="center" wrapText="1"/>
    </xf>
    <xf numFmtId="0" fontId="19" fillId="5" borderId="1" xfId="73" applyFont="1" applyFill="1" applyBorder="1" applyProtection="1">
      <protection locked="0"/>
    </xf>
    <xf numFmtId="4" fontId="19" fillId="5" borderId="1" xfId="73" applyNumberFormat="1" applyFont="1" applyFill="1" applyBorder="1" applyProtection="1">
      <protection locked="0"/>
    </xf>
    <xf numFmtId="0" fontId="16" fillId="5" borderId="4" xfId="73" applyFont="1" applyFill="1" applyBorder="1" applyAlignment="1">
      <alignment vertical="center" wrapText="1"/>
    </xf>
    <xf numFmtId="4" fontId="16" fillId="5" borderId="1" xfId="73" applyNumberFormat="1" applyFont="1" applyFill="1" applyBorder="1" applyProtection="1">
      <protection locked="0"/>
    </xf>
    <xf numFmtId="0" fontId="16" fillId="5" borderId="4" xfId="73" applyFont="1" applyFill="1" applyBorder="1" applyProtection="1">
      <protection locked="0"/>
    </xf>
    <xf numFmtId="3" fontId="16" fillId="5" borderId="4" xfId="73" applyNumberFormat="1" applyFont="1" applyFill="1" applyBorder="1" applyProtection="1">
      <protection locked="0"/>
    </xf>
    <xf numFmtId="0" fontId="19" fillId="5" borderId="4" xfId="73" applyFont="1" applyFill="1" applyBorder="1" applyProtection="1">
      <protection locked="0"/>
    </xf>
    <xf numFmtId="0" fontId="16" fillId="5" borderId="4" xfId="73" applyFont="1" applyFill="1" applyBorder="1" applyAlignment="1">
      <alignment horizontal="left" vertical="center" wrapText="1"/>
    </xf>
    <xf numFmtId="0" fontId="16" fillId="0" borderId="4" xfId="73" applyFont="1" applyBorder="1" applyAlignment="1" applyProtection="1">
      <alignment horizontal="center" vertical="center"/>
      <protection locked="0"/>
    </xf>
    <xf numFmtId="2" fontId="16" fillId="0" borderId="4" xfId="73" applyNumberFormat="1" applyFont="1" applyBorder="1" applyAlignment="1" applyProtection="1">
      <alignment horizontal="center" vertical="center"/>
      <protection locked="0"/>
    </xf>
    <xf numFmtId="4" fontId="19" fillId="8" borderId="4" xfId="73" applyNumberFormat="1" applyFont="1" applyFill="1" applyBorder="1" applyAlignment="1">
      <alignment horizontal="center" vertical="center"/>
    </xf>
    <xf numFmtId="0" fontId="16" fillId="0" borderId="4" xfId="73" applyFont="1" applyBorder="1" applyAlignment="1">
      <alignment vertical="top" wrapText="1"/>
    </xf>
    <xf numFmtId="4" fontId="16" fillId="5" borderId="4" xfId="73" applyNumberFormat="1" applyFont="1" applyFill="1" applyBorder="1" applyAlignment="1" applyProtection="1">
      <alignment horizontal="center" vertical="center" wrapText="1"/>
      <protection locked="0"/>
    </xf>
    <xf numFmtId="0" fontId="16" fillId="0" borderId="1" xfId="73" applyFont="1" applyBorder="1" applyAlignment="1" applyProtection="1">
      <alignment horizontal="left"/>
      <protection locked="0"/>
    </xf>
    <xf numFmtId="0" fontId="16" fillId="0" borderId="8" xfId="23" applyNumberFormat="1" applyFont="1" applyBorder="1" applyAlignment="1" applyProtection="1">
      <alignment horizontal="left" vertical="top" wrapText="1"/>
    </xf>
    <xf numFmtId="0" fontId="16" fillId="0" borderId="18" xfId="4" applyNumberFormat="1" applyFont="1" applyBorder="1" applyAlignment="1" applyProtection="1">
      <alignment horizontal="center" vertical="center" wrapText="1"/>
    </xf>
    <xf numFmtId="0" fontId="16" fillId="0" borderId="1" xfId="4" applyNumberFormat="1" applyFont="1" applyBorder="1" applyAlignment="1" applyProtection="1">
      <alignment horizontal="center" vertical="center" wrapText="1"/>
    </xf>
    <xf numFmtId="0" fontId="16" fillId="0" borderId="10" xfId="4" applyNumberFormat="1" applyFont="1" applyBorder="1" applyAlignment="1" applyProtection="1">
      <alignment horizontal="center" vertical="center" wrapText="1"/>
    </xf>
    <xf numFmtId="0" fontId="16" fillId="7" borderId="8" xfId="73" applyFont="1" applyFill="1" applyBorder="1" applyAlignment="1">
      <alignment horizontal="left" vertical="top" wrapText="1"/>
    </xf>
    <xf numFmtId="0" fontId="16" fillId="5" borderId="8" xfId="73" applyFont="1" applyFill="1" applyBorder="1" applyAlignment="1">
      <alignment horizontal="left" vertical="top" wrapText="1"/>
    </xf>
    <xf numFmtId="0" fontId="16" fillId="5" borderId="8" xfId="23" applyNumberFormat="1" applyFont="1" applyFill="1" applyBorder="1" applyAlignment="1" applyProtection="1">
      <alignment horizontal="left" vertical="top" wrapText="1"/>
    </xf>
    <xf numFmtId="0" fontId="16" fillId="5" borderId="18" xfId="4" applyNumberFormat="1" applyFont="1" applyFill="1" applyBorder="1" applyAlignment="1" applyProtection="1">
      <alignment horizontal="center" vertical="center" wrapText="1"/>
    </xf>
    <xf numFmtId="0" fontId="16" fillId="5" borderId="1" xfId="4" applyNumberFormat="1" applyFont="1" applyFill="1" applyBorder="1" applyAlignment="1" applyProtection="1">
      <alignment horizontal="center" vertical="center" wrapText="1"/>
    </xf>
    <xf numFmtId="0" fontId="16" fillId="5" borderId="10" xfId="4" applyNumberFormat="1" applyFont="1" applyFill="1" applyBorder="1" applyAlignment="1" applyProtection="1">
      <alignment horizontal="center" vertical="center" wrapText="1"/>
    </xf>
    <xf numFmtId="0" fontId="16" fillId="5" borderId="4" xfId="73" applyFont="1" applyFill="1" applyBorder="1" applyAlignment="1" applyProtection="1">
      <alignment horizontal="center" vertical="center"/>
      <protection locked="0"/>
    </xf>
    <xf numFmtId="2" fontId="16" fillId="5" borderId="4" xfId="40" applyNumberFormat="1" applyFont="1" applyFill="1" applyBorder="1" applyAlignment="1" applyProtection="1">
      <alignment horizontal="center" vertical="center"/>
      <protection locked="0"/>
    </xf>
    <xf numFmtId="2" fontId="16" fillId="5" borderId="4" xfId="73" applyNumberFormat="1" applyFont="1" applyFill="1" applyBorder="1" applyAlignment="1" applyProtection="1">
      <alignment horizontal="center" vertical="center"/>
      <protection locked="0"/>
    </xf>
    <xf numFmtId="4" fontId="16" fillId="5" borderId="4" xfId="73" applyNumberFormat="1" applyFont="1" applyFill="1" applyBorder="1" applyAlignment="1" applyProtection="1">
      <alignment horizontal="center" vertical="center"/>
      <protection locked="0"/>
    </xf>
    <xf numFmtId="0" fontId="16" fillId="0" borderId="4" xfId="26" applyNumberFormat="1" applyFont="1" applyFill="1" applyBorder="1" applyAlignment="1">
      <alignment vertical="center" wrapText="1"/>
    </xf>
    <xf numFmtId="0" fontId="16" fillId="0" borderId="4" xfId="43" applyNumberFormat="1" applyFont="1" applyFill="1" applyBorder="1" applyAlignment="1">
      <alignment vertical="center" wrapText="1"/>
    </xf>
    <xf numFmtId="4" fontId="21" fillId="0" borderId="4" xfId="73" applyNumberFormat="1" applyFont="1" applyBorder="1" applyAlignment="1">
      <alignment horizontal="center" vertical="center"/>
    </xf>
    <xf numFmtId="4" fontId="9" fillId="11" borderId="4" xfId="74" applyNumberFormat="1" applyFont="1" applyFill="1" applyBorder="1" applyAlignment="1">
      <alignment horizontal="center" vertical="center"/>
    </xf>
    <xf numFmtId="0" fontId="0" fillId="11" borderId="1" xfId="73" applyFont="1" applyFill="1"/>
    <xf numFmtId="0" fontId="16" fillId="0" borderId="4" xfId="26" applyNumberFormat="1" applyFont="1" applyFill="1" applyBorder="1" applyAlignment="1">
      <alignment vertical="top" wrapText="1"/>
    </xf>
    <xf numFmtId="0" fontId="16" fillId="5" borderId="4" xfId="32" applyFont="1" applyFill="1" applyBorder="1" applyAlignment="1">
      <alignment horizontal="left" vertical="top" wrapText="1"/>
    </xf>
    <xf numFmtId="49" fontId="15" fillId="8" borderId="4" xfId="9" applyNumberFormat="1" applyFont="1" applyFill="1" applyBorder="1" applyAlignment="1" applyProtection="1">
      <alignment horizontal="center" vertical="top" wrapText="1"/>
    </xf>
    <xf numFmtId="1" fontId="30" fillId="8" borderId="4" xfId="9" applyNumberFormat="1" applyFont="1" applyFill="1" applyBorder="1" applyAlignment="1" applyProtection="1">
      <alignment horizontal="center" vertical="top" wrapText="1"/>
    </xf>
    <xf numFmtId="0" fontId="36" fillId="0" borderId="4" xfId="73" applyFont="1" applyBorder="1" applyAlignment="1">
      <alignment horizontal="center" vertical="center" wrapText="1"/>
    </xf>
    <xf numFmtId="0" fontId="16" fillId="5" borderId="13" xfId="32" applyFont="1" applyFill="1" applyBorder="1" applyAlignment="1">
      <alignment horizontal="left" vertical="top" wrapText="1"/>
    </xf>
    <xf numFmtId="4" fontId="16" fillId="0" borderId="1" xfId="73" applyNumberFormat="1" applyFont="1" applyBorder="1" applyProtection="1">
      <protection locked="0"/>
    </xf>
    <xf numFmtId="0" fontId="6" fillId="0" borderId="18" xfId="26" applyFont="1" applyBorder="1" applyAlignment="1">
      <alignment horizontal="center" vertical="top" wrapText="1"/>
    </xf>
    <xf numFmtId="0" fontId="6" fillId="0" borderId="1" xfId="26" applyFont="1" applyBorder="1" applyAlignment="1">
      <alignment horizontal="center" vertical="top" wrapText="1"/>
    </xf>
    <xf numFmtId="0" fontId="6" fillId="0" borderId="10" xfId="26" applyFont="1" applyBorder="1" applyAlignment="1">
      <alignment horizontal="center" vertical="top" wrapText="1"/>
    </xf>
    <xf numFmtId="4" fontId="20" fillId="5" borderId="8" xfId="32" applyNumberFormat="1" applyFont="1" applyFill="1" applyBorder="1" applyAlignment="1">
      <alignment horizontal="left" vertical="top" wrapText="1"/>
    </xf>
    <xf numFmtId="0" fontId="29" fillId="0" borderId="16" xfId="73" applyFont="1" applyBorder="1" applyAlignment="1">
      <alignment horizontal="center"/>
    </xf>
    <xf numFmtId="0" fontId="29" fillId="0" borderId="17" xfId="73" applyFont="1" applyBorder="1" applyAlignment="1">
      <alignment horizontal="center"/>
    </xf>
    <xf numFmtId="0" fontId="29" fillId="0" borderId="14" xfId="73" applyFont="1" applyBorder="1" applyAlignment="1">
      <alignment horizontal="center"/>
    </xf>
    <xf numFmtId="0" fontId="16" fillId="0" borderId="4" xfId="26" applyFont="1" applyBorder="1" applyAlignment="1">
      <alignment vertical="center" wrapText="1"/>
    </xf>
    <xf numFmtId="0" fontId="16" fillId="0" borderId="4" xfId="26" applyFont="1" applyBorder="1" applyAlignment="1">
      <alignment horizontal="left" vertical="center" wrapText="1"/>
    </xf>
    <xf numFmtId="167" fontId="16" fillId="0" borderId="4" xfId="40" applyNumberFormat="1" applyFont="1" applyFill="1" applyBorder="1" applyAlignment="1">
      <alignment horizontal="center" vertical="center"/>
    </xf>
    <xf numFmtId="4" fontId="16" fillId="5" borderId="4" xfId="26" applyNumberFormat="1" applyFont="1" applyFill="1" applyBorder="1" applyAlignment="1">
      <alignment horizontal="center" vertical="center"/>
    </xf>
    <xf numFmtId="0" fontId="16" fillId="5" borderId="4" xfId="4" applyNumberFormat="1" applyFont="1" applyFill="1" applyBorder="1" applyAlignment="1" applyProtection="1">
      <alignment horizontal="left" vertical="top" wrapText="1"/>
    </xf>
    <xf numFmtId="0" fontId="16" fillId="5" borderId="4" xfId="23" applyNumberFormat="1" applyFont="1" applyFill="1" applyBorder="1" applyAlignment="1" applyProtection="1">
      <alignment vertical="top" wrapText="1"/>
    </xf>
    <xf numFmtId="0" fontId="14" fillId="5" borderId="4" xfId="23" applyNumberFormat="1" applyFont="1" applyFill="1" applyBorder="1" applyAlignment="1" applyProtection="1">
      <alignment vertical="top" wrapText="1"/>
    </xf>
    <xf numFmtId="0" fontId="17" fillId="8" borderId="4" xfId="4" applyNumberFormat="1" applyFont="1" applyFill="1" applyBorder="1" applyAlignment="1" applyProtection="1">
      <alignment horizontal="left" vertical="center" wrapText="1"/>
    </xf>
    <xf numFmtId="4" fontId="19" fillId="5" borderId="5" xfId="8" applyNumberFormat="1" applyFont="1" applyFill="1" applyBorder="1" applyAlignment="1" applyProtection="1">
      <alignment horizontal="center" vertical="center" shrinkToFit="1"/>
    </xf>
    <xf numFmtId="0" fontId="16" fillId="5" borderId="6" xfId="32" applyFont="1" applyFill="1" applyBorder="1" applyAlignment="1">
      <alignment horizontal="left" vertical="top" wrapText="1"/>
    </xf>
    <xf numFmtId="4" fontId="16" fillId="5" borderId="5" xfId="8" applyNumberFormat="1" applyFont="1" applyFill="1" applyBorder="1" applyAlignment="1" applyProtection="1">
      <alignment horizontal="center" vertical="center" shrinkToFit="1"/>
    </xf>
    <xf numFmtId="0" fontId="16" fillId="5" borderId="4" xfId="32" applyFont="1" applyFill="1" applyBorder="1" applyAlignment="1">
      <alignment horizontal="left" vertical="top" wrapText="1"/>
    </xf>
    <xf numFmtId="0" fontId="15" fillId="12" borderId="6" xfId="23" applyNumberFormat="1" applyFont="1" applyFill="1" applyBorder="1" applyAlignment="1" applyProtection="1">
      <alignment horizontal="left" vertical="top" wrapText="1"/>
    </xf>
    <xf numFmtId="0" fontId="15" fillId="12" borderId="5" xfId="23" applyNumberFormat="1" applyFont="1" applyFill="1" applyBorder="1" applyAlignment="1" applyProtection="1">
      <alignment horizontal="left" vertical="top" wrapText="1"/>
    </xf>
    <xf numFmtId="1" fontId="33" fillId="5" borderId="15" xfId="9" applyNumberFormat="1" applyFont="1" applyFill="1" applyBorder="1" applyAlignment="1" applyProtection="1">
      <alignment horizontal="center" vertical="top" wrapText="1"/>
    </xf>
    <xf numFmtId="1" fontId="33" fillId="5" borderId="7" xfId="9" applyNumberFormat="1" applyFont="1" applyFill="1" applyBorder="1" applyAlignment="1" applyProtection="1">
      <alignment horizontal="center" vertical="top" wrapText="1"/>
    </xf>
    <xf numFmtId="1" fontId="33" fillId="5" borderId="9" xfId="9" applyNumberFormat="1" applyFont="1" applyFill="1" applyBorder="1" applyAlignment="1" applyProtection="1">
      <alignment horizontal="center" vertical="top" wrapText="1"/>
    </xf>
    <xf numFmtId="1" fontId="33" fillId="5" borderId="18" xfId="9" applyNumberFormat="1" applyFont="1" applyFill="1" applyBorder="1" applyAlignment="1" applyProtection="1">
      <alignment horizontal="center" vertical="top" wrapText="1"/>
    </xf>
    <xf numFmtId="1" fontId="33" fillId="5" borderId="1" xfId="9" applyNumberFormat="1" applyFont="1" applyFill="1" applyBorder="1" applyAlignment="1" applyProtection="1">
      <alignment horizontal="center" vertical="top" wrapText="1"/>
    </xf>
    <xf numFmtId="1" fontId="33" fillId="5" borderId="10" xfId="9" applyNumberFormat="1" applyFont="1" applyFill="1" applyBorder="1" applyAlignment="1" applyProtection="1">
      <alignment horizontal="center" vertical="top" wrapText="1"/>
    </xf>
    <xf numFmtId="1" fontId="33" fillId="5" borderId="16" xfId="9" applyNumberFormat="1" applyFont="1" applyFill="1" applyBorder="1" applyAlignment="1" applyProtection="1">
      <alignment horizontal="center" vertical="top" wrapText="1"/>
    </xf>
    <xf numFmtId="1" fontId="33" fillId="5" borderId="17" xfId="9" applyNumberFormat="1" applyFont="1" applyFill="1" applyBorder="1" applyAlignment="1" applyProtection="1">
      <alignment horizontal="center" vertical="top" wrapText="1"/>
    </xf>
    <xf numFmtId="1" fontId="33" fillId="5" borderId="14" xfId="9" applyNumberFormat="1" applyFont="1" applyFill="1" applyBorder="1" applyAlignment="1" applyProtection="1">
      <alignment horizontal="center" vertical="top" wrapText="1"/>
    </xf>
    <xf numFmtId="4" fontId="20" fillId="5" borderId="6" xfId="32" applyNumberFormat="1" applyFont="1" applyFill="1" applyBorder="1" applyAlignment="1">
      <alignment vertical="top" wrapText="1"/>
    </xf>
    <xf numFmtId="4" fontId="20" fillId="5" borderId="8" xfId="32" applyNumberFormat="1" applyFont="1" applyFill="1" applyBorder="1" applyAlignment="1">
      <alignment vertical="top" wrapText="1"/>
    </xf>
    <xf numFmtId="4" fontId="20" fillId="5" borderId="5" xfId="32" applyNumberFormat="1" applyFont="1" applyFill="1" applyBorder="1" applyAlignment="1">
      <alignment vertical="top" wrapText="1"/>
    </xf>
    <xf numFmtId="0" fontId="6" fillId="0" borderId="15" xfId="26" applyFont="1" applyBorder="1" applyAlignment="1">
      <alignment horizontal="center" vertical="top" wrapText="1"/>
    </xf>
    <xf numFmtId="0" fontId="6" fillId="0" borderId="7" xfId="26" applyFont="1" applyBorder="1" applyAlignment="1">
      <alignment horizontal="center" vertical="top" wrapText="1"/>
    </xf>
    <xf numFmtId="0" fontId="6" fillId="0" borderId="9" xfId="26" applyFont="1" applyBorder="1" applyAlignment="1">
      <alignment horizontal="center" vertical="top" wrapText="1"/>
    </xf>
    <xf numFmtId="0" fontId="6" fillId="0" borderId="18" xfId="26" applyFont="1" applyBorder="1" applyAlignment="1">
      <alignment horizontal="center" vertical="top" wrapText="1"/>
    </xf>
    <xf numFmtId="0" fontId="6" fillId="0" borderId="1" xfId="26" applyFont="1" applyBorder="1" applyAlignment="1">
      <alignment horizontal="center" vertical="top" wrapText="1"/>
    </xf>
    <xf numFmtId="0" fontId="6" fillId="0" borderId="10" xfId="26" applyFont="1" applyBorder="1" applyAlignment="1">
      <alignment horizontal="center" vertical="top" wrapText="1"/>
    </xf>
    <xf numFmtId="4" fontId="20" fillId="5" borderId="6" xfId="32" applyNumberFormat="1" applyFont="1" applyFill="1" applyBorder="1" applyAlignment="1">
      <alignment horizontal="left" vertical="top" wrapText="1"/>
    </xf>
    <xf numFmtId="4" fontId="20" fillId="5" borderId="8" xfId="32" applyNumberFormat="1" applyFont="1" applyFill="1" applyBorder="1" applyAlignment="1">
      <alignment horizontal="left" vertical="top" wrapText="1"/>
    </xf>
    <xf numFmtId="0" fontId="29" fillId="0" borderId="15" xfId="73" applyFont="1" applyBorder="1" applyAlignment="1">
      <alignment horizontal="center"/>
    </xf>
    <xf numFmtId="0" fontId="29" fillId="0" borderId="7" xfId="73" applyFont="1" applyBorder="1" applyAlignment="1">
      <alignment horizontal="center"/>
    </xf>
    <xf numFmtId="0" fontId="29" fillId="0" borderId="9" xfId="73" applyFont="1" applyBorder="1" applyAlignment="1">
      <alignment horizontal="center"/>
    </xf>
    <xf numFmtId="0" fontId="29" fillId="0" borderId="18" xfId="73" applyFont="1" applyBorder="1" applyAlignment="1">
      <alignment horizontal="center"/>
    </xf>
    <xf numFmtId="0" fontId="29" fillId="0" borderId="1" xfId="73" applyFont="1" applyBorder="1" applyAlignment="1">
      <alignment horizontal="center"/>
    </xf>
    <xf numFmtId="0" fontId="29" fillId="0" borderId="10" xfId="73" applyFont="1" applyBorder="1" applyAlignment="1">
      <alignment horizontal="center"/>
    </xf>
    <xf numFmtId="0" fontId="29" fillId="0" borderId="16" xfId="73" applyFont="1" applyBorder="1" applyAlignment="1">
      <alignment horizontal="center"/>
    </xf>
    <xf numFmtId="0" fontId="29" fillId="0" borderId="17" xfId="73" applyFont="1" applyBorder="1" applyAlignment="1">
      <alignment horizontal="center"/>
    </xf>
    <xf numFmtId="0" fontId="29" fillId="0" borderId="14" xfId="73" applyFont="1" applyBorder="1" applyAlignment="1">
      <alignment horizontal="center"/>
    </xf>
    <xf numFmtId="4" fontId="16" fillId="5" borderId="6" xfId="32" applyNumberFormat="1" applyFont="1" applyFill="1" applyBorder="1" applyAlignment="1">
      <alignment vertical="top" wrapText="1"/>
    </xf>
    <xf numFmtId="4" fontId="16" fillId="5" borderId="8" xfId="32" applyNumberFormat="1" applyFont="1" applyFill="1" applyBorder="1" applyAlignment="1">
      <alignment vertical="top" wrapText="1"/>
    </xf>
    <xf numFmtId="4" fontId="16" fillId="5" borderId="5" xfId="32" applyNumberFormat="1" applyFont="1" applyFill="1" applyBorder="1" applyAlignment="1">
      <alignment vertical="top" wrapText="1"/>
    </xf>
    <xf numFmtId="0" fontId="15" fillId="8" borderId="6" xfId="23" applyNumberFormat="1" applyFont="1" applyFill="1" applyBorder="1" applyAlignment="1" applyProtection="1">
      <alignment horizontal="left" vertical="top" wrapText="1"/>
    </xf>
    <xf numFmtId="0" fontId="15" fillId="8" borderId="8" xfId="23" applyNumberFormat="1" applyFont="1" applyFill="1" applyBorder="1" applyAlignment="1" applyProtection="1">
      <alignment horizontal="left" vertical="top" wrapText="1"/>
    </xf>
    <xf numFmtId="0" fontId="15" fillId="8" borderId="5" xfId="23" applyNumberFormat="1" applyFont="1" applyFill="1" applyBorder="1" applyAlignment="1" applyProtection="1">
      <alignment horizontal="left" vertical="top" wrapText="1"/>
    </xf>
    <xf numFmtId="1" fontId="15" fillId="8" borderId="6" xfId="9" applyNumberFormat="1" applyFont="1" applyFill="1" applyBorder="1" applyAlignment="1" applyProtection="1">
      <alignment horizontal="center" vertical="top" wrapText="1" shrinkToFit="1"/>
    </xf>
    <xf numFmtId="1" fontId="15" fillId="8" borderId="8" xfId="9" applyNumberFormat="1" applyFont="1" applyFill="1" applyBorder="1" applyAlignment="1" applyProtection="1">
      <alignment horizontal="center" vertical="top" wrapText="1" shrinkToFit="1"/>
    </xf>
    <xf numFmtId="1" fontId="15" fillId="8" borderId="5" xfId="9" applyNumberFormat="1" applyFont="1" applyFill="1" applyBorder="1" applyAlignment="1" applyProtection="1">
      <alignment horizontal="center" vertical="top" wrapText="1" shrinkToFit="1"/>
    </xf>
    <xf numFmtId="1" fontId="15" fillId="8" borderId="6" xfId="9" applyNumberFormat="1" applyFont="1" applyFill="1" applyBorder="1" applyAlignment="1" applyProtection="1">
      <alignment horizontal="center" vertical="top" wrapText="1"/>
    </xf>
    <xf numFmtId="1" fontId="15" fillId="8" borderId="8" xfId="9" applyNumberFormat="1" applyFont="1" applyFill="1" applyBorder="1" applyAlignment="1" applyProtection="1">
      <alignment horizontal="center" vertical="top" wrapText="1"/>
    </xf>
    <xf numFmtId="1" fontId="15" fillId="8" borderId="5" xfId="9" applyNumberFormat="1" applyFont="1" applyFill="1" applyBorder="1" applyAlignment="1" applyProtection="1">
      <alignment horizontal="center" vertical="top" wrapText="1"/>
    </xf>
    <xf numFmtId="4" fontId="16" fillId="0" borderId="17" xfId="73" applyNumberFormat="1" applyFont="1" applyBorder="1" applyAlignment="1" applyProtection="1">
      <alignment horizontal="right" wrapText="1"/>
      <protection locked="0"/>
    </xf>
    <xf numFmtId="0" fontId="17" fillId="0" borderId="12" xfId="3" applyFont="1" applyBorder="1" applyAlignment="1">
      <alignment horizontal="center" vertical="center" wrapText="1"/>
    </xf>
    <xf numFmtId="0" fontId="17" fillId="0" borderId="13" xfId="3" applyFont="1" applyBorder="1" applyAlignment="1">
      <alignment horizontal="center" vertical="center" wrapText="1"/>
    </xf>
    <xf numFmtId="0" fontId="14" fillId="0" borderId="4" xfId="3" applyFont="1" applyBorder="1" applyAlignment="1">
      <alignment horizontal="center" vertical="center" wrapText="1"/>
    </xf>
    <xf numFmtId="0" fontId="19" fillId="8" borderId="6" xfId="30" applyFont="1" applyFill="1" applyBorder="1" applyAlignment="1">
      <alignment horizontal="center" vertical="top" wrapText="1"/>
    </xf>
    <xf numFmtId="0" fontId="19" fillId="8" borderId="8" xfId="30" applyFont="1" applyFill="1" applyBorder="1" applyAlignment="1">
      <alignment horizontal="center" vertical="top" wrapText="1"/>
    </xf>
    <xf numFmtId="0" fontId="19" fillId="8" borderId="5" xfId="30" applyFont="1" applyFill="1" applyBorder="1" applyAlignment="1">
      <alignment horizontal="center" vertical="top" wrapText="1"/>
    </xf>
    <xf numFmtId="0" fontId="26" fillId="8" borderId="6" xfId="32" applyFont="1" applyFill="1" applyBorder="1" applyAlignment="1">
      <alignment horizontal="left" vertical="top" wrapText="1"/>
    </xf>
    <xf numFmtId="0" fontId="26" fillId="8" borderId="8" xfId="32" applyFont="1" applyFill="1" applyBorder="1" applyAlignment="1">
      <alignment horizontal="left" vertical="top" wrapText="1"/>
    </xf>
    <xf numFmtId="0" fontId="26" fillId="8" borderId="5" xfId="32" applyFont="1" applyFill="1" applyBorder="1" applyAlignment="1">
      <alignment horizontal="left" vertical="top" wrapText="1"/>
    </xf>
    <xf numFmtId="0" fontId="17" fillId="0" borderId="11" xfId="3" applyFont="1" applyBorder="1" applyAlignment="1">
      <alignment horizontal="center" vertical="center" wrapText="1"/>
    </xf>
    <xf numFmtId="0" fontId="14" fillId="0" borderId="4" xfId="4" applyNumberFormat="1" applyFont="1" applyBorder="1" applyAlignment="1" applyProtection="1">
      <alignment horizontal="center" vertical="center" wrapText="1"/>
    </xf>
    <xf numFmtId="0" fontId="16" fillId="0" borderId="4" xfId="73" applyFont="1" applyBorder="1" applyAlignment="1">
      <alignment vertical="center" wrapText="1"/>
    </xf>
    <xf numFmtId="2" fontId="16" fillId="5" borderId="6" xfId="73" applyNumberFormat="1" applyFont="1" applyFill="1" applyBorder="1" applyAlignment="1" applyProtection="1">
      <alignment horizontal="center" vertical="center"/>
      <protection locked="0"/>
    </xf>
    <xf numFmtId="2" fontId="16" fillId="5" borderId="5" xfId="73" applyNumberFormat="1" applyFont="1" applyFill="1" applyBorder="1" applyAlignment="1" applyProtection="1">
      <alignment horizontal="center" vertical="center"/>
      <protection locked="0"/>
    </xf>
    <xf numFmtId="0" fontId="16" fillId="5" borderId="4" xfId="5" applyNumberFormat="1" applyFont="1" applyFill="1" applyBorder="1" applyAlignment="1" applyProtection="1">
      <alignment vertical="top" wrapText="1"/>
    </xf>
    <xf numFmtId="0" fontId="16" fillId="5" borderId="4" xfId="73" applyFont="1" applyFill="1" applyBorder="1" applyAlignment="1">
      <alignment vertical="top" wrapText="1"/>
    </xf>
    <xf numFmtId="0" fontId="16" fillId="5" borderId="4" xfId="4" applyNumberFormat="1" applyFont="1" applyFill="1" applyBorder="1" applyAlignment="1" applyProtection="1">
      <alignment horizontal="center" vertical="center" wrapText="1"/>
    </xf>
    <xf numFmtId="0" fontId="16" fillId="5" borderId="4" xfId="73" applyFont="1" applyFill="1" applyBorder="1" applyAlignment="1">
      <alignment horizontal="center" vertical="center" wrapText="1"/>
    </xf>
    <xf numFmtId="0" fontId="16" fillId="5" borderId="4" xfId="32" applyFont="1" applyFill="1" applyBorder="1" applyAlignment="1">
      <alignment horizontal="left" vertical="top" wrapText="1"/>
    </xf>
    <xf numFmtId="4" fontId="16" fillId="5" borderId="6" xfId="73" applyNumberFormat="1" applyFont="1" applyFill="1" applyBorder="1" applyAlignment="1" applyProtection="1">
      <alignment horizontal="center" vertical="center"/>
      <protection locked="0"/>
    </xf>
    <xf numFmtId="4" fontId="16" fillId="5" borderId="5" xfId="73" applyNumberFormat="1" applyFont="1" applyFill="1" applyBorder="1" applyAlignment="1" applyProtection="1">
      <alignment horizontal="center" vertical="center"/>
      <protection locked="0"/>
    </xf>
    <xf numFmtId="4" fontId="16" fillId="5" borderId="6" xfId="73" applyNumberFormat="1" applyFont="1" applyFill="1" applyBorder="1" applyAlignment="1" applyProtection="1">
      <alignment horizontal="center"/>
      <protection locked="0"/>
    </xf>
    <xf numFmtId="4" fontId="16" fillId="5" borderId="5" xfId="73" applyNumberFormat="1" applyFont="1" applyFill="1" applyBorder="1" applyAlignment="1" applyProtection="1">
      <alignment horizontal="center"/>
      <protection locked="0"/>
    </xf>
    <xf numFmtId="0" fontId="16" fillId="5" borderId="6" xfId="73" applyFont="1" applyFill="1" applyBorder="1" applyAlignment="1" applyProtection="1">
      <alignment horizontal="center" vertical="center"/>
      <protection locked="0"/>
    </xf>
    <xf numFmtId="0" fontId="16" fillId="5" borderId="5" xfId="73" applyFont="1" applyFill="1" applyBorder="1" applyAlignment="1" applyProtection="1">
      <alignment horizontal="center" vertical="center"/>
      <protection locked="0"/>
    </xf>
    <xf numFmtId="0" fontId="16" fillId="5" borderId="6" xfId="73" applyFont="1" applyFill="1" applyBorder="1" applyAlignment="1" applyProtection="1">
      <alignment horizontal="center"/>
      <protection locked="0"/>
    </xf>
    <xf numFmtId="0" fontId="16" fillId="5" borderId="5" xfId="73" applyFont="1" applyFill="1" applyBorder="1" applyAlignment="1" applyProtection="1">
      <alignment horizontal="center"/>
      <protection locked="0"/>
    </xf>
    <xf numFmtId="0" fontId="16" fillId="5" borderId="6" xfId="23" applyNumberFormat="1" applyFont="1" applyFill="1" applyBorder="1" applyAlignment="1" applyProtection="1">
      <alignment vertical="top" wrapText="1"/>
    </xf>
    <xf numFmtId="0" fontId="16" fillId="5" borderId="8" xfId="23" applyNumberFormat="1" applyFont="1" applyFill="1" applyBorder="1" applyAlignment="1" applyProtection="1">
      <alignment vertical="top" wrapText="1"/>
    </xf>
    <xf numFmtId="0" fontId="16" fillId="5" borderId="5" xfId="23" applyNumberFormat="1" applyFont="1" applyFill="1" applyBorder="1" applyAlignment="1" applyProtection="1">
      <alignment vertical="top" wrapText="1"/>
    </xf>
    <xf numFmtId="0" fontId="16" fillId="5" borderId="15" xfId="4" applyNumberFormat="1" applyFont="1" applyFill="1" applyBorder="1" applyAlignment="1" applyProtection="1">
      <alignment horizontal="left" vertical="top" wrapText="1"/>
    </xf>
    <xf numFmtId="0" fontId="16" fillId="5" borderId="7" xfId="4" applyNumberFormat="1" applyFont="1" applyFill="1" applyBorder="1" applyAlignment="1" applyProtection="1">
      <alignment horizontal="left" vertical="top" wrapText="1"/>
    </xf>
    <xf numFmtId="0" fontId="16" fillId="5" borderId="9" xfId="4" applyNumberFormat="1" applyFont="1" applyFill="1" applyBorder="1" applyAlignment="1" applyProtection="1">
      <alignment horizontal="left" vertical="top" wrapText="1"/>
    </xf>
    <xf numFmtId="0" fontId="16" fillId="5" borderId="18" xfId="73" applyFont="1" applyFill="1" applyBorder="1" applyAlignment="1">
      <alignment horizontal="left" vertical="top" wrapText="1"/>
    </xf>
    <xf numFmtId="0" fontId="16" fillId="5" borderId="1" xfId="73" applyFont="1" applyFill="1" applyBorder="1" applyAlignment="1">
      <alignment horizontal="left" vertical="top" wrapText="1"/>
    </xf>
    <xf numFmtId="0" fontId="16" fillId="5" borderId="10" xfId="73" applyFont="1" applyFill="1" applyBorder="1" applyAlignment="1">
      <alignment horizontal="left" vertical="top" wrapText="1"/>
    </xf>
    <xf numFmtId="0" fontId="6" fillId="5" borderId="18" xfId="73" applyFont="1" applyFill="1" applyBorder="1" applyAlignment="1">
      <alignment horizontal="left" vertical="top" wrapText="1"/>
    </xf>
    <xf numFmtId="0" fontId="6" fillId="5" borderId="1" xfId="73" applyFont="1" applyFill="1" applyBorder="1" applyAlignment="1">
      <alignment horizontal="left" vertical="top" wrapText="1"/>
    </xf>
    <xf numFmtId="0" fontId="6" fillId="5" borderId="10" xfId="73" applyFont="1" applyFill="1" applyBorder="1" applyAlignment="1">
      <alignment horizontal="left" vertical="top" wrapText="1"/>
    </xf>
    <xf numFmtId="0" fontId="6" fillId="5" borderId="16" xfId="73" applyFont="1" applyFill="1" applyBorder="1" applyAlignment="1">
      <alignment horizontal="left" vertical="top" wrapText="1"/>
    </xf>
    <xf numFmtId="0" fontId="6" fillId="5" borderId="17" xfId="73" applyFont="1" applyFill="1" applyBorder="1" applyAlignment="1">
      <alignment horizontal="left" vertical="top" wrapText="1"/>
    </xf>
    <xf numFmtId="0" fontId="6" fillId="5" borderId="14" xfId="73" applyFont="1" applyFill="1" applyBorder="1" applyAlignment="1">
      <alignment horizontal="left" vertical="top" wrapText="1"/>
    </xf>
    <xf numFmtId="0" fontId="16" fillId="5" borderId="6" xfId="73" applyFont="1" applyFill="1" applyBorder="1" applyAlignment="1">
      <alignment horizontal="left" vertical="top" wrapText="1"/>
    </xf>
    <xf numFmtId="0" fontId="16" fillId="5" borderId="8" xfId="73" applyFont="1" applyFill="1" applyBorder="1" applyAlignment="1">
      <alignment horizontal="left" vertical="top" wrapText="1"/>
    </xf>
    <xf numFmtId="0" fontId="6" fillId="5" borderId="8" xfId="73" applyFont="1" applyFill="1" applyBorder="1" applyAlignment="1">
      <alignment horizontal="left" vertical="top" wrapText="1"/>
    </xf>
    <xf numFmtId="0" fontId="6" fillId="5" borderId="5" xfId="73" applyFont="1" applyFill="1" applyBorder="1" applyAlignment="1">
      <alignment horizontal="left" vertical="top" wrapText="1"/>
    </xf>
    <xf numFmtId="4" fontId="16" fillId="5" borderId="6" xfId="32" applyNumberFormat="1" applyFont="1" applyFill="1" applyBorder="1" applyAlignment="1">
      <alignment horizontal="center" vertical="center" wrapText="1"/>
    </xf>
    <xf numFmtId="4" fontId="16" fillId="5" borderId="8" xfId="32" applyNumberFormat="1" applyFont="1" applyFill="1" applyBorder="1" applyAlignment="1">
      <alignment horizontal="center" vertical="center" wrapText="1"/>
    </xf>
    <xf numFmtId="4" fontId="16" fillId="5" borderId="5" xfId="32" applyNumberFormat="1" applyFont="1" applyFill="1" applyBorder="1" applyAlignment="1">
      <alignment horizontal="center" vertical="center" wrapText="1"/>
    </xf>
    <xf numFmtId="4" fontId="16" fillId="0" borderId="6" xfId="73" applyNumberFormat="1" applyFont="1" applyBorder="1" applyAlignment="1" applyProtection="1">
      <alignment horizontal="center" vertical="center"/>
      <protection locked="0"/>
    </xf>
    <xf numFmtId="4" fontId="16" fillId="0" borderId="5" xfId="73" applyNumberFormat="1" applyFont="1" applyBorder="1" applyAlignment="1" applyProtection="1">
      <alignment horizontal="center" vertical="center"/>
      <protection locked="0"/>
    </xf>
    <xf numFmtId="0" fontId="16" fillId="0" borderId="6" xfId="23" applyNumberFormat="1" applyFont="1" applyBorder="1" applyAlignment="1" applyProtection="1">
      <alignment horizontal="left" vertical="top" wrapText="1"/>
    </xf>
    <xf numFmtId="0" fontId="16" fillId="0" borderId="8" xfId="23" applyNumberFormat="1" applyFont="1" applyBorder="1" applyAlignment="1" applyProtection="1">
      <alignment horizontal="left" vertical="top" wrapText="1"/>
    </xf>
    <xf numFmtId="0" fontId="16" fillId="0" borderId="15" xfId="4" applyNumberFormat="1" applyFont="1" applyBorder="1" applyAlignment="1" applyProtection="1">
      <alignment horizontal="center" vertical="center" wrapText="1"/>
    </xf>
    <xf numFmtId="0" fontId="16" fillId="0" borderId="7" xfId="4" applyNumberFormat="1" applyFont="1" applyBorder="1" applyAlignment="1" applyProtection="1">
      <alignment horizontal="center" vertical="center" wrapText="1"/>
    </xf>
    <xf numFmtId="0" fontId="16" fillId="0" borderId="9" xfId="4" applyNumberFormat="1" applyFont="1" applyBorder="1" applyAlignment="1" applyProtection="1">
      <alignment horizontal="center" vertical="center" wrapText="1"/>
    </xf>
    <xf numFmtId="0" fontId="16" fillId="0" borderId="18" xfId="4" applyNumberFormat="1" applyFont="1" applyBorder="1" applyAlignment="1" applyProtection="1">
      <alignment horizontal="center" vertical="center" wrapText="1"/>
    </xf>
    <xf numFmtId="0" fontId="16" fillId="0" borderId="1" xfId="4" applyNumberFormat="1" applyFont="1" applyBorder="1" applyAlignment="1" applyProtection="1">
      <alignment horizontal="center" vertical="center" wrapText="1"/>
    </xf>
    <xf numFmtId="0" fontId="16" fillId="0" borderId="10" xfId="4" applyNumberFormat="1" applyFont="1" applyBorder="1" applyAlignment="1" applyProtection="1">
      <alignment horizontal="center" vertical="center" wrapText="1"/>
    </xf>
    <xf numFmtId="0" fontId="16" fillId="7" borderId="6" xfId="73" applyFont="1" applyFill="1" applyBorder="1" applyAlignment="1">
      <alignment horizontal="left" vertical="top" wrapText="1"/>
    </xf>
    <xf numFmtId="0" fontId="16" fillId="7" borderId="8" xfId="73" applyFont="1" applyFill="1" applyBorder="1" applyAlignment="1">
      <alignment horizontal="left" vertical="top" wrapText="1"/>
    </xf>
    <xf numFmtId="4" fontId="16" fillId="0" borderId="6" xfId="40" applyNumberFormat="1" applyFont="1" applyBorder="1" applyAlignment="1" applyProtection="1">
      <alignment horizontal="center" vertical="center"/>
      <protection locked="0"/>
    </xf>
    <xf numFmtId="4" fontId="16" fillId="0" borderId="5" xfId="40" applyNumberFormat="1" applyFont="1" applyBorder="1" applyAlignment="1" applyProtection="1">
      <alignment horizontal="center" vertical="center"/>
      <protection locked="0"/>
    </xf>
    <xf numFmtId="0" fontId="16" fillId="0" borderId="6" xfId="73" applyFont="1" applyBorder="1" applyAlignment="1">
      <alignment horizontal="left" vertical="top" wrapText="1"/>
    </xf>
    <xf numFmtId="0" fontId="16" fillId="0" borderId="5" xfId="73" applyFont="1" applyBorder="1" applyAlignment="1">
      <alignment horizontal="left" vertical="top" wrapText="1"/>
    </xf>
    <xf numFmtId="0" fontId="23" fillId="0" borderId="4" xfId="73" applyFont="1" applyBorder="1" applyAlignment="1">
      <alignment horizontal="center" vertical="center" wrapText="1"/>
    </xf>
    <xf numFmtId="0" fontId="16" fillId="7" borderId="4" xfId="32" applyFont="1" applyFill="1" applyBorder="1" applyAlignment="1">
      <alignment horizontal="left" vertical="top" wrapText="1"/>
    </xf>
    <xf numFmtId="0" fontId="16" fillId="5" borderId="4" xfId="23" applyNumberFormat="1" applyFont="1" applyFill="1" applyBorder="1" applyAlignment="1" applyProtection="1">
      <alignment vertical="top" wrapText="1"/>
    </xf>
    <xf numFmtId="0" fontId="16" fillId="5" borderId="4" xfId="4" applyNumberFormat="1" applyFont="1" applyFill="1" applyBorder="1" applyAlignment="1" applyProtection="1">
      <alignment horizontal="left" vertical="top" wrapText="1"/>
    </xf>
    <xf numFmtId="0" fontId="16" fillId="5" borderId="4" xfId="73" applyFont="1" applyFill="1" applyBorder="1" applyAlignment="1">
      <alignment horizontal="left" vertical="top" wrapText="1"/>
    </xf>
    <xf numFmtId="0" fontId="26" fillId="12" borderId="6" xfId="26" applyNumberFormat="1" applyFont="1" applyFill="1" applyBorder="1" applyAlignment="1">
      <alignment horizontal="center" vertical="center" wrapText="1"/>
    </xf>
    <xf numFmtId="0" fontId="26" fillId="12" borderId="5" xfId="26" applyNumberFormat="1" applyFont="1" applyFill="1" applyBorder="1" applyAlignment="1">
      <alignment horizontal="center" vertical="center" wrapText="1"/>
    </xf>
    <xf numFmtId="4" fontId="22" fillId="11" borderId="6" xfId="73" applyNumberFormat="1" applyFont="1" applyFill="1" applyBorder="1" applyAlignment="1">
      <alignment horizontal="center" vertical="center"/>
    </xf>
    <xf numFmtId="4" fontId="22" fillId="11" borderId="5" xfId="73" applyNumberFormat="1" applyFont="1" applyFill="1" applyBorder="1" applyAlignment="1">
      <alignment horizontal="center" vertical="center"/>
    </xf>
    <xf numFmtId="1" fontId="19" fillId="5" borderId="15" xfId="9" applyNumberFormat="1" applyFont="1" applyFill="1" applyBorder="1" applyAlignment="1" applyProtection="1">
      <alignment horizontal="center" vertical="top" shrinkToFit="1"/>
    </xf>
    <xf numFmtId="1" fontId="19" fillId="5" borderId="7" xfId="9" applyNumberFormat="1" applyFont="1" applyFill="1" applyBorder="1" applyAlignment="1" applyProtection="1">
      <alignment horizontal="center" vertical="top" shrinkToFit="1"/>
    </xf>
    <xf numFmtId="1" fontId="19" fillId="5" borderId="9" xfId="9" applyNumberFormat="1" applyFont="1" applyFill="1" applyBorder="1" applyAlignment="1" applyProtection="1">
      <alignment horizontal="center" vertical="top" shrinkToFit="1"/>
    </xf>
    <xf numFmtId="0" fontId="22" fillId="11" borderId="4" xfId="73" applyFont="1" applyFill="1" applyBorder="1" applyAlignment="1">
      <alignment horizontal="center" vertical="top"/>
    </xf>
    <xf numFmtId="1" fontId="19" fillId="11" borderId="4" xfId="9" applyNumberFormat="1" applyFont="1" applyFill="1" applyBorder="1" applyAlignment="1" applyProtection="1">
      <alignment horizontal="center" vertical="top" shrinkToFit="1"/>
    </xf>
    <xf numFmtId="0" fontId="22" fillId="11" borderId="4" xfId="73" applyFont="1" applyFill="1" applyBorder="1" applyAlignment="1">
      <alignment horizontal="center" vertical="top" wrapText="1"/>
    </xf>
    <xf numFmtId="0" fontId="19" fillId="11" borderId="6" xfId="73" applyFont="1" applyFill="1" applyBorder="1" applyAlignment="1">
      <alignment horizontal="left" vertical="top" wrapText="1"/>
    </xf>
    <xf numFmtId="0" fontId="19" fillId="11" borderId="5" xfId="73" applyFont="1" applyFill="1" applyBorder="1" applyAlignment="1">
      <alignment horizontal="left" vertical="top" wrapText="1"/>
    </xf>
    <xf numFmtId="0" fontId="19" fillId="9" borderId="11" xfId="32" applyFont="1" applyFill="1" applyBorder="1" applyAlignment="1">
      <alignment horizontal="center" vertical="top" wrapText="1"/>
    </xf>
    <xf numFmtId="0" fontId="19" fillId="9" borderId="12" xfId="32" applyFont="1" applyFill="1" applyBorder="1" applyAlignment="1">
      <alignment horizontal="center" vertical="top" wrapText="1"/>
    </xf>
    <xf numFmtId="0" fontId="19" fillId="9" borderId="13" xfId="32" applyFont="1" applyFill="1" applyBorder="1" applyAlignment="1">
      <alignment horizontal="center" vertical="top" wrapText="1"/>
    </xf>
    <xf numFmtId="0" fontId="14" fillId="5" borderId="6" xfId="23" applyNumberFormat="1" applyFont="1" applyFill="1" applyBorder="1" applyAlignment="1" applyProtection="1">
      <alignment horizontal="left" vertical="top" wrapText="1"/>
    </xf>
    <xf numFmtId="0" fontId="14" fillId="5" borderId="8" xfId="23" applyNumberFormat="1" applyFont="1" applyFill="1" applyBorder="1" applyAlignment="1" applyProtection="1">
      <alignment horizontal="left" vertical="top" wrapText="1"/>
    </xf>
    <xf numFmtId="0" fontId="14" fillId="5" borderId="5" xfId="23" applyNumberFormat="1" applyFont="1" applyFill="1" applyBorder="1" applyAlignment="1" applyProtection="1">
      <alignment horizontal="left" vertical="top" wrapText="1"/>
    </xf>
  </cellXfs>
  <cellStyles count="79">
    <cellStyle name="br" xfId="15"/>
    <cellStyle name="br 2" xfId="58"/>
    <cellStyle name="col" xfId="14"/>
    <cellStyle name="col 2" xfId="57"/>
    <cellStyle name="Excel Built-in Normal" xfId="34"/>
    <cellStyle name="Explanatory Text" xfId="37"/>
    <cellStyle name="style0" xfId="16"/>
    <cellStyle name="style0 2" xfId="59"/>
    <cellStyle name="TableStyleLight1" xfId="27"/>
    <cellStyle name="td" xfId="17"/>
    <cellStyle name="td 2" xfId="60"/>
    <cellStyle name="tr" xfId="13"/>
    <cellStyle name="tr 2" xfId="56"/>
    <cellStyle name="xl21" xfId="18"/>
    <cellStyle name="xl21 2" xfId="61"/>
    <cellStyle name="xl22" xfId="4"/>
    <cellStyle name="xl23" xfId="2"/>
    <cellStyle name="xl23 2" xfId="62"/>
    <cellStyle name="xl24" xfId="19"/>
    <cellStyle name="xl24 2" xfId="46"/>
    <cellStyle name="xl25" xfId="9"/>
    <cellStyle name="xl25 2" xfId="51"/>
    <cellStyle name="xl26" xfId="10"/>
    <cellStyle name="xl26 2" xfId="53"/>
    <cellStyle name="xl27" xfId="11"/>
    <cellStyle name="xl27 2" xfId="63"/>
    <cellStyle name="xl28" xfId="1"/>
    <cellStyle name="xl28 2" xfId="54"/>
    <cellStyle name="xl29" xfId="3"/>
    <cellStyle name="xl29 2" xfId="45"/>
    <cellStyle name="xl30" xfId="12"/>
    <cellStyle name="xl31" xfId="5"/>
    <cellStyle name="xl31 2" xfId="64"/>
    <cellStyle name="xl32" xfId="20"/>
    <cellStyle name="xl32 2" xfId="55"/>
    <cellStyle name="xl33" xfId="6"/>
    <cellStyle name="xl33 2" xfId="47"/>
    <cellStyle name="xl34" xfId="21"/>
    <cellStyle name="xl34 2" xfId="48"/>
    <cellStyle name="xl35" xfId="7"/>
    <cellStyle name="xl35 2" xfId="49"/>
    <cellStyle name="xl36" xfId="22"/>
    <cellStyle name="xl36 2" xfId="65"/>
    <cellStyle name="xl37" xfId="23"/>
    <cellStyle name="xl37 2" xfId="50"/>
    <cellStyle name="xl38" xfId="8"/>
    <cellStyle name="xl39" xfId="24"/>
    <cellStyle name="xl39 2" xfId="52"/>
    <cellStyle name="xl40" xfId="25"/>
    <cellStyle name="xl61" xfId="29"/>
    <cellStyle name="xl64" xfId="28"/>
    <cellStyle name="Обычный" xfId="0" builtinId="0"/>
    <cellStyle name="Обычный 10" xfId="66"/>
    <cellStyle name="Обычный 11" xfId="67"/>
    <cellStyle name="Обычный 12" xfId="72"/>
    <cellStyle name="Обычный 13" xfId="69"/>
    <cellStyle name="Обычный 14" xfId="70"/>
    <cellStyle name="Обычный 15" xfId="73"/>
    <cellStyle name="Обычный 16" xfId="75"/>
    <cellStyle name="Обычный 17" xfId="76"/>
    <cellStyle name="Обычный 18" xfId="77"/>
    <cellStyle name="Обычный 19" xfId="78"/>
    <cellStyle name="Обычный 2" xfId="26"/>
    <cellStyle name="Обычный 3" xfId="42"/>
    <cellStyle name="Обычный 4" xfId="43"/>
    <cellStyle name="Обычный 4 2" xfId="32"/>
    <cellStyle name="Обычный 4 3" xfId="74"/>
    <cellStyle name="Обычный 5" xfId="41"/>
    <cellStyle name="Обычный 6" xfId="44"/>
    <cellStyle name="Обычный 7" xfId="35"/>
    <cellStyle name="Обычный 8" xfId="36"/>
    <cellStyle name="Обычный 9" xfId="30"/>
    <cellStyle name="Финансовый 10" xfId="31"/>
    <cellStyle name="Финансовый 2" xfId="40"/>
    <cellStyle name="Финансовый 2 2" xfId="33"/>
    <cellStyle name="Финансовый 2 4" xfId="68"/>
    <cellStyle name="Финансовый 2 5" xfId="71"/>
    <cellStyle name="Финансовый 3 2" xfId="39"/>
    <cellStyle name="Финансовый 5" xfId="38"/>
  </cellStyles>
  <dxfs count="0"/>
  <tableStyles count="0"/>
  <colors>
    <mruColors>
      <color rgb="FF2CF30B"/>
      <color rgb="FFA0FAA0"/>
      <color rgb="FFC8FCC8"/>
      <color rgb="FFDCEFC7"/>
      <color rgb="FFFFFFCC"/>
      <color rgb="FFFFFFFF"/>
      <color rgb="FFFFFF99"/>
      <color rgb="FFCCECFF"/>
      <color rgb="FF0000CC"/>
      <color rgb="FFDFF4F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2CF30B"/>
  </sheetPr>
  <dimension ref="A1:AJ68"/>
  <sheetViews>
    <sheetView showGridLines="0" tabSelected="1" view="pageBreakPreview" zoomScale="80" zoomScaleNormal="60" zoomScaleSheetLayoutView="80" workbookViewId="0">
      <pane ySplit="3" topLeftCell="A65" activePane="bottomLeft" state="frozen"/>
      <selection pane="bottomLeft" activeCell="A13" sqref="A13:A39"/>
    </sheetView>
  </sheetViews>
  <sheetFormatPr defaultColWidth="9.140625" defaultRowHeight="18.75"/>
  <cols>
    <col min="1" max="1" width="58.28515625" style="40" customWidth="1"/>
    <col min="2" max="2" width="6.28515625" style="40" customWidth="1"/>
    <col min="3" max="3" width="8.42578125" style="40" customWidth="1"/>
    <col min="4" max="4" width="11.140625" style="40" customWidth="1"/>
    <col min="5" max="5" width="7.85546875" style="40" customWidth="1"/>
    <col min="6" max="6" width="9.85546875" style="40" customWidth="1"/>
    <col min="7" max="7" width="8.28515625" style="40" customWidth="1"/>
    <col min="8" max="8" width="56.140625" style="40" customWidth="1"/>
    <col min="9" max="9" width="78.85546875" style="85" customWidth="1"/>
    <col min="10" max="10" width="19.7109375" style="40" customWidth="1"/>
    <col min="11" max="11" width="19.28515625" style="40" customWidth="1"/>
    <col min="12" max="12" width="16.5703125" style="40" customWidth="1"/>
    <col min="13" max="13" width="11.5703125" style="40" hidden="1" customWidth="1"/>
    <col min="14" max="14" width="14.42578125" style="40" hidden="1" customWidth="1"/>
    <col min="15" max="15" width="23.85546875" style="40" hidden="1" customWidth="1"/>
    <col min="16" max="16" width="19.42578125" style="40" hidden="1" customWidth="1"/>
    <col min="17" max="17" width="20.140625" style="40" hidden="1" customWidth="1"/>
    <col min="18" max="18" width="23.42578125" style="40" hidden="1" customWidth="1"/>
    <col min="19" max="19" width="16" style="40" hidden="1" customWidth="1"/>
    <col min="20" max="20" width="16.7109375" style="40" hidden="1" customWidth="1"/>
    <col min="21" max="21" width="19.42578125" style="40" hidden="1" customWidth="1"/>
    <col min="22" max="22" width="27.85546875" style="40" hidden="1" customWidth="1"/>
    <col min="23" max="23" width="25.5703125" style="40" hidden="1" customWidth="1"/>
    <col min="24" max="24" width="17.28515625" style="40" hidden="1" customWidth="1"/>
    <col min="25" max="33" width="0" style="40" hidden="1" customWidth="1"/>
    <col min="34" max="34" width="17.85546875" style="40" bestFit="1" customWidth="1"/>
    <col min="35" max="35" width="13" style="40" bestFit="1" customWidth="1"/>
    <col min="36" max="36" width="19.7109375" style="40" customWidth="1"/>
    <col min="37" max="16384" width="9.140625" style="40"/>
  </cols>
  <sheetData>
    <row r="1" spans="1:35" ht="26.25" customHeight="1">
      <c r="A1" s="12"/>
      <c r="B1" s="39"/>
      <c r="C1" s="39"/>
      <c r="D1" s="39"/>
      <c r="E1" s="39"/>
      <c r="F1" s="39"/>
      <c r="G1" s="39"/>
      <c r="H1" s="39"/>
      <c r="I1" s="174" t="s">
        <v>85</v>
      </c>
      <c r="J1" s="174"/>
      <c r="K1" s="174"/>
      <c r="L1" s="174"/>
    </row>
    <row r="2" spans="1:35" ht="20.25" customHeight="1">
      <c r="A2" s="185" t="s">
        <v>17</v>
      </c>
      <c r="B2" s="177" t="s">
        <v>16</v>
      </c>
      <c r="C2" s="177"/>
      <c r="D2" s="177"/>
      <c r="E2" s="177"/>
      <c r="F2" s="177"/>
      <c r="G2" s="177"/>
      <c r="H2" s="185" t="s">
        <v>14</v>
      </c>
      <c r="I2" s="177" t="s">
        <v>15</v>
      </c>
      <c r="J2" s="175" t="s">
        <v>84</v>
      </c>
      <c r="K2" s="175"/>
      <c r="L2" s="176"/>
      <c r="M2" s="184" t="s">
        <v>64</v>
      </c>
      <c r="N2" s="175"/>
      <c r="O2" s="175"/>
      <c r="P2" s="175"/>
      <c r="Q2" s="175"/>
      <c r="R2" s="176"/>
      <c r="S2" s="184" t="s">
        <v>65</v>
      </c>
      <c r="T2" s="175"/>
      <c r="U2" s="175"/>
      <c r="V2" s="175"/>
      <c r="W2" s="175"/>
      <c r="X2" s="176"/>
    </row>
    <row r="3" spans="1:35" ht="38.25" customHeight="1">
      <c r="A3" s="186"/>
      <c r="B3" s="36" t="s">
        <v>0</v>
      </c>
      <c r="C3" s="36" t="s">
        <v>12</v>
      </c>
      <c r="D3" s="36" t="s">
        <v>1</v>
      </c>
      <c r="E3" s="36" t="s">
        <v>2</v>
      </c>
      <c r="F3" s="36" t="s">
        <v>3</v>
      </c>
      <c r="G3" s="36" t="s">
        <v>4</v>
      </c>
      <c r="H3" s="186"/>
      <c r="I3" s="177"/>
      <c r="J3" s="13" t="s">
        <v>45</v>
      </c>
      <c r="K3" s="13" t="s">
        <v>18</v>
      </c>
      <c r="L3" s="13" t="s">
        <v>19</v>
      </c>
      <c r="M3" s="13" t="s">
        <v>49</v>
      </c>
      <c r="N3" s="14" t="s">
        <v>43</v>
      </c>
      <c r="O3" s="13" t="s">
        <v>44</v>
      </c>
      <c r="P3" s="13" t="s">
        <v>45</v>
      </c>
      <c r="Q3" s="13" t="s">
        <v>18</v>
      </c>
      <c r="R3" s="13" t="s">
        <v>19</v>
      </c>
      <c r="S3" s="13" t="s">
        <v>49</v>
      </c>
      <c r="T3" s="14" t="s">
        <v>43</v>
      </c>
      <c r="U3" s="13" t="s">
        <v>44</v>
      </c>
      <c r="V3" s="13" t="s">
        <v>45</v>
      </c>
      <c r="W3" s="13" t="s">
        <v>18</v>
      </c>
      <c r="X3" s="13" t="s">
        <v>19</v>
      </c>
    </row>
    <row r="4" spans="1:35" ht="38.25" customHeight="1">
      <c r="A4" s="257" t="s">
        <v>20</v>
      </c>
      <c r="B4" s="258"/>
      <c r="C4" s="258"/>
      <c r="D4" s="258"/>
      <c r="E4" s="258"/>
      <c r="F4" s="258"/>
      <c r="G4" s="258"/>
      <c r="H4" s="258"/>
      <c r="I4" s="259"/>
      <c r="J4" s="11">
        <f>J5+J43+J47+J50+J52+J57+J60+J66</f>
        <v>211143300</v>
      </c>
      <c r="K4" s="11">
        <f t="shared" ref="K4:L4" si="0">K5+K43+K47+K50+K52+K57+K60+K66</f>
        <v>210694300</v>
      </c>
      <c r="L4" s="11">
        <f t="shared" si="0"/>
        <v>449000</v>
      </c>
      <c r="M4" s="11" t="e">
        <f>#REF!+#REF!+M47+M52+M57+M60+M50+#REF!+M66+#REF!</f>
        <v>#REF!</v>
      </c>
      <c r="N4" s="11" t="e">
        <f>#REF!+#REF!+N47+N52+N57+N60+N50+#REF!+N66+#REF!</f>
        <v>#REF!</v>
      </c>
      <c r="O4" s="11" t="e">
        <f>#REF!+#REF!+O47+O52+O57+O60+O50+#REF!+O66+#REF!</f>
        <v>#REF!</v>
      </c>
      <c r="P4" s="11" t="e">
        <f>#REF!+#REF!+P47+P52+P57+P60+P50+#REF!+P66+#REF!</f>
        <v>#REF!</v>
      </c>
      <c r="Q4" s="11" t="e">
        <f>#REF!+#REF!+Q47+Q52+Q57+Q60+Q50+#REF!+Q66+#REF!</f>
        <v>#REF!</v>
      </c>
      <c r="R4" s="11" t="e">
        <f>#REF!+#REF!+R47+R52+R57+R60+R50+#REF!+R66+#REF!</f>
        <v>#REF!</v>
      </c>
      <c r="S4" s="11" t="e">
        <f>#REF!+#REF!+S47+S52+S57+S60+S50+#REF!+S66+#REF!</f>
        <v>#REF!</v>
      </c>
      <c r="T4" s="11" t="e">
        <f>#REF!+#REF!+T47+T52+T57+T60+T50+#REF!+T66+#REF!</f>
        <v>#REF!</v>
      </c>
      <c r="U4" s="11" t="e">
        <f>#REF!+#REF!+U47+U52+U57+U60+U50+#REF!+U66+#REF!</f>
        <v>#REF!</v>
      </c>
      <c r="V4" s="11" t="e">
        <f>#REF!+#REF!+V47+V52+V57+V60+V50+#REF!+V66+#REF!</f>
        <v>#REF!</v>
      </c>
      <c r="W4" s="11" t="e">
        <f>#REF!+#REF!+W47+W52+W57+W60+W50+#REF!+W66+#REF!</f>
        <v>#REF!</v>
      </c>
      <c r="X4" s="11" t="e">
        <f>#REF!+#REF!+X47+X52+X57+X60+X50+#REF!+X66+#REF!</f>
        <v>#REF!</v>
      </c>
      <c r="Y4" s="11" t="e">
        <f>#REF!+#REF!+Y47+Y52+Y57+Y60+Y50+#REF!+Y66+#REF!</f>
        <v>#REF!</v>
      </c>
      <c r="Z4" s="11" t="e">
        <f>#REF!+#REF!+Z47+Z52+Z57+Z60+Z50+#REF!+Z66+#REF!</f>
        <v>#REF!</v>
      </c>
      <c r="AA4" s="11" t="e">
        <f>#REF!+#REF!+AA47+AA52+AA57+AA60+AA50+#REF!+AA66+#REF!</f>
        <v>#REF!</v>
      </c>
      <c r="AB4" s="11" t="e">
        <f>#REF!+#REF!+AB47+AB52+AB57+AB60+AB50+#REF!+AB66+#REF!</f>
        <v>#REF!</v>
      </c>
      <c r="AC4" s="11" t="e">
        <f>#REF!+#REF!+AC47+AC52+AC57+AC60+AC50+#REF!+AC66+#REF!</f>
        <v>#REF!</v>
      </c>
      <c r="AD4" s="11" t="e">
        <f>#REF!+#REF!+AD47+AD52+AD57+AD60+AD50+#REF!+AD66+#REF!</f>
        <v>#REF!</v>
      </c>
      <c r="AE4" s="11" t="e">
        <f>#REF!+#REF!+AE47+AE52+AE57+AE60+AE50+#REF!+AE66+#REF!</f>
        <v>#REF!</v>
      </c>
      <c r="AF4" s="11" t="e">
        <f>#REF!+#REF!+AF47+AF52+AF57+AF60+AF50+#REF!+AF66+#REF!</f>
        <v>#REF!</v>
      </c>
      <c r="AG4" s="11" t="e">
        <f>#REF!+#REF!+AG47+AG52+AG57+AG60+AG50+#REF!+AG66+#REF!</f>
        <v>#REF!</v>
      </c>
      <c r="AH4" s="111">
        <f>J4-K4</f>
        <v>449000</v>
      </c>
      <c r="AI4" s="111"/>
    </row>
    <row r="5" spans="1:35" s="43" customFormat="1" ht="26.25" customHeight="1">
      <c r="A5" s="165" t="s">
        <v>115</v>
      </c>
      <c r="B5" s="168" t="s">
        <v>5</v>
      </c>
      <c r="C5" s="168" t="s">
        <v>10</v>
      </c>
      <c r="D5" s="171" t="s">
        <v>50</v>
      </c>
      <c r="E5" s="168" t="s">
        <v>6</v>
      </c>
      <c r="F5" s="171" t="s">
        <v>83</v>
      </c>
      <c r="G5" s="178">
        <v>1111</v>
      </c>
      <c r="H5" s="181" t="s">
        <v>34</v>
      </c>
      <c r="I5" s="126" t="s">
        <v>122</v>
      </c>
      <c r="J5" s="30">
        <f>J6+J7</f>
        <v>197500000</v>
      </c>
      <c r="K5" s="30">
        <f t="shared" ref="K5:L5" si="1">K6+K7</f>
        <v>197500000</v>
      </c>
      <c r="L5" s="30">
        <f t="shared" si="1"/>
        <v>0</v>
      </c>
      <c r="M5" s="42">
        <f>SUM(M8:M12)+0.01</f>
        <v>0.01</v>
      </c>
    </row>
    <row r="6" spans="1:35" s="43" customFormat="1" ht="30" customHeight="1">
      <c r="A6" s="166"/>
      <c r="B6" s="169"/>
      <c r="C6" s="169"/>
      <c r="D6" s="172"/>
      <c r="E6" s="169"/>
      <c r="F6" s="172"/>
      <c r="G6" s="179"/>
      <c r="H6" s="182"/>
      <c r="I6" s="41" t="s">
        <v>116</v>
      </c>
      <c r="J6" s="30">
        <f>J40</f>
        <v>23029050</v>
      </c>
      <c r="K6" s="30">
        <f>K40</f>
        <v>23029050</v>
      </c>
      <c r="L6" s="42"/>
      <c r="M6" s="42"/>
    </row>
    <row r="7" spans="1:35" s="43" customFormat="1" ht="39" customHeight="1">
      <c r="A7" s="166"/>
      <c r="B7" s="169"/>
      <c r="C7" s="169"/>
      <c r="D7" s="172"/>
      <c r="E7" s="169"/>
      <c r="F7" s="172"/>
      <c r="G7" s="179"/>
      <c r="H7" s="182"/>
      <c r="I7" s="41" t="s">
        <v>117</v>
      </c>
      <c r="J7" s="30">
        <f>J8+J9+J10+J11+J12</f>
        <v>174470950</v>
      </c>
      <c r="K7" s="30">
        <f>K8+K9+K10+K11+K12</f>
        <v>174470950</v>
      </c>
      <c r="L7" s="42"/>
      <c r="M7" s="42"/>
      <c r="AH7" s="46">
        <f>J13+J20+J23</f>
        <v>174470950</v>
      </c>
    </row>
    <row r="8" spans="1:35" s="43" customFormat="1" ht="20.25">
      <c r="A8" s="166"/>
      <c r="B8" s="169"/>
      <c r="C8" s="169"/>
      <c r="D8" s="172"/>
      <c r="E8" s="169"/>
      <c r="F8" s="172"/>
      <c r="G8" s="179"/>
      <c r="H8" s="182"/>
      <c r="I8" s="41" t="s">
        <v>46</v>
      </c>
      <c r="J8" s="1">
        <f>J29</f>
        <v>12918358.389999999</v>
      </c>
      <c r="K8" s="1">
        <f>K29</f>
        <v>12918358.389999999</v>
      </c>
      <c r="L8" s="44"/>
      <c r="M8" s="44">
        <f>M29</f>
        <v>0</v>
      </c>
    </row>
    <row r="9" spans="1:35" s="43" customFormat="1" ht="20.25">
      <c r="A9" s="166"/>
      <c r="B9" s="169"/>
      <c r="C9" s="169"/>
      <c r="D9" s="172"/>
      <c r="E9" s="169"/>
      <c r="F9" s="172"/>
      <c r="G9" s="179"/>
      <c r="H9" s="182"/>
      <c r="I9" s="41" t="s">
        <v>38</v>
      </c>
      <c r="J9" s="1">
        <f>J13</f>
        <v>7055292.6699999999</v>
      </c>
      <c r="K9" s="1">
        <f>K13</f>
        <v>7055292.6699999999</v>
      </c>
      <c r="L9" s="44"/>
      <c r="M9" s="44">
        <f t="shared" ref="M9" si="2">M13</f>
        <v>0</v>
      </c>
    </row>
    <row r="10" spans="1:35" s="43" customFormat="1" ht="87.75" customHeight="1">
      <c r="A10" s="166"/>
      <c r="B10" s="169"/>
      <c r="C10" s="169"/>
      <c r="D10" s="172"/>
      <c r="E10" s="169"/>
      <c r="F10" s="172"/>
      <c r="G10" s="179"/>
      <c r="H10" s="182"/>
      <c r="I10" s="41" t="s">
        <v>47</v>
      </c>
      <c r="J10" s="1">
        <f>J20</f>
        <v>5896894.7699999996</v>
      </c>
      <c r="K10" s="1">
        <f t="shared" ref="K10:AF10" si="3">K20</f>
        <v>5896894.7699999996</v>
      </c>
      <c r="L10" s="1"/>
      <c r="M10" s="1">
        <f t="shared" si="3"/>
        <v>0</v>
      </c>
      <c r="N10" s="1">
        <f t="shared" si="3"/>
        <v>0</v>
      </c>
      <c r="O10" s="1">
        <f t="shared" si="3"/>
        <v>0</v>
      </c>
      <c r="P10" s="1">
        <f t="shared" si="3"/>
        <v>0</v>
      </c>
      <c r="Q10" s="1">
        <f t="shared" si="3"/>
        <v>0</v>
      </c>
      <c r="R10" s="1">
        <f t="shared" si="3"/>
        <v>0</v>
      </c>
      <c r="S10" s="1">
        <f t="shared" si="3"/>
        <v>0</v>
      </c>
      <c r="T10" s="1">
        <f t="shared" si="3"/>
        <v>0</v>
      </c>
      <c r="U10" s="1">
        <f t="shared" si="3"/>
        <v>0</v>
      </c>
      <c r="V10" s="1">
        <f t="shared" si="3"/>
        <v>0</v>
      </c>
      <c r="W10" s="1">
        <f t="shared" si="3"/>
        <v>0</v>
      </c>
      <c r="X10" s="1">
        <f t="shared" si="3"/>
        <v>0</v>
      </c>
      <c r="Y10" s="1">
        <f t="shared" si="3"/>
        <v>0</v>
      </c>
      <c r="Z10" s="1">
        <f t="shared" si="3"/>
        <v>0</v>
      </c>
      <c r="AA10" s="1">
        <f t="shared" si="3"/>
        <v>0</v>
      </c>
      <c r="AB10" s="1">
        <f t="shared" si="3"/>
        <v>0</v>
      </c>
      <c r="AC10" s="1">
        <f t="shared" si="3"/>
        <v>0</v>
      </c>
      <c r="AD10" s="1">
        <f t="shared" si="3"/>
        <v>0</v>
      </c>
      <c r="AE10" s="1">
        <f t="shared" si="3"/>
        <v>0</v>
      </c>
      <c r="AF10" s="1">
        <f t="shared" si="3"/>
        <v>0</v>
      </c>
    </row>
    <row r="11" spans="1:35" s="43" customFormat="1" ht="60.75">
      <c r="A11" s="166"/>
      <c r="B11" s="169"/>
      <c r="C11" s="169"/>
      <c r="D11" s="172"/>
      <c r="E11" s="169"/>
      <c r="F11" s="172"/>
      <c r="G11" s="179"/>
      <c r="H11" s="182"/>
      <c r="I11" s="41" t="s">
        <v>48</v>
      </c>
      <c r="J11" s="1">
        <f>J24</f>
        <v>40446200</v>
      </c>
      <c r="K11" s="1">
        <f>K24</f>
        <v>40446200</v>
      </c>
      <c r="L11" s="44"/>
      <c r="M11" s="44">
        <f>M24</f>
        <v>0</v>
      </c>
      <c r="N11" s="46"/>
    </row>
    <row r="12" spans="1:35" s="43" customFormat="1" ht="66" customHeight="1">
      <c r="A12" s="167"/>
      <c r="B12" s="170"/>
      <c r="C12" s="170"/>
      <c r="D12" s="173"/>
      <c r="E12" s="170"/>
      <c r="F12" s="173"/>
      <c r="G12" s="180"/>
      <c r="H12" s="183"/>
      <c r="I12" s="41" t="s">
        <v>88</v>
      </c>
      <c r="J12" s="1">
        <f>J33</f>
        <v>108154204.16999999</v>
      </c>
      <c r="K12" s="1">
        <f>K33</f>
        <v>108154204.16999999</v>
      </c>
      <c r="L12" s="45"/>
      <c r="M12" s="45">
        <f t="shared" ref="M12" si="4">M33</f>
        <v>0</v>
      </c>
    </row>
    <row r="13" spans="1:35" s="43" customFormat="1" ht="22.5" customHeight="1">
      <c r="A13" s="260" t="s">
        <v>9</v>
      </c>
      <c r="B13" s="133"/>
      <c r="C13" s="134"/>
      <c r="D13" s="134"/>
      <c r="E13" s="134"/>
      <c r="F13" s="134"/>
      <c r="G13" s="135"/>
      <c r="H13" s="142" t="s">
        <v>57</v>
      </c>
      <c r="I13" s="47" t="s">
        <v>38</v>
      </c>
      <c r="J13" s="32">
        <f>K13</f>
        <v>7055292.6699999999</v>
      </c>
      <c r="K13" s="10">
        <f>K15+K16+K17+K18+K19</f>
        <v>7055292.6699999999</v>
      </c>
      <c r="L13" s="48"/>
      <c r="M13" s="49">
        <f>SUM(M15:M16)</f>
        <v>0</v>
      </c>
    </row>
    <row r="14" spans="1:35" s="43" customFormat="1" ht="20.25">
      <c r="A14" s="261"/>
      <c r="B14" s="136"/>
      <c r="C14" s="137"/>
      <c r="D14" s="137"/>
      <c r="E14" s="137"/>
      <c r="F14" s="137"/>
      <c r="G14" s="138"/>
      <c r="H14" s="143"/>
      <c r="I14" s="50" t="s">
        <v>39</v>
      </c>
      <c r="J14" s="9"/>
      <c r="K14" s="33"/>
      <c r="L14" s="51"/>
      <c r="M14" s="52"/>
    </row>
    <row r="15" spans="1:35" s="43" customFormat="1" ht="24" customHeight="1">
      <c r="A15" s="261"/>
      <c r="B15" s="136"/>
      <c r="C15" s="137"/>
      <c r="D15" s="137"/>
      <c r="E15" s="137"/>
      <c r="F15" s="137"/>
      <c r="G15" s="138"/>
      <c r="H15" s="143"/>
      <c r="I15" s="119" t="s">
        <v>41</v>
      </c>
      <c r="J15" s="9">
        <f>K15</f>
        <v>416582.67</v>
      </c>
      <c r="K15" s="34">
        <v>416582.67</v>
      </c>
      <c r="L15" s="51"/>
      <c r="M15" s="53">
        <f>L15</f>
        <v>0</v>
      </c>
    </row>
    <row r="16" spans="1:35" s="43" customFormat="1" ht="40.5" customHeight="1">
      <c r="A16" s="261"/>
      <c r="B16" s="136"/>
      <c r="C16" s="137"/>
      <c r="D16" s="137"/>
      <c r="E16" s="137"/>
      <c r="F16" s="137"/>
      <c r="G16" s="138"/>
      <c r="H16" s="143"/>
      <c r="I16" s="119" t="s">
        <v>107</v>
      </c>
      <c r="J16" s="9">
        <v>6112910</v>
      </c>
      <c r="K16" s="34">
        <v>6112910</v>
      </c>
      <c r="L16" s="51"/>
      <c r="M16" s="53">
        <f>L16</f>
        <v>0</v>
      </c>
    </row>
    <row r="17" spans="1:15" s="43" customFormat="1" ht="39.75" hidden="1" customHeight="1">
      <c r="A17" s="261"/>
      <c r="B17" s="136"/>
      <c r="C17" s="137"/>
      <c r="D17" s="137"/>
      <c r="E17" s="137"/>
      <c r="F17" s="137"/>
      <c r="G17" s="138"/>
      <c r="H17" s="143"/>
      <c r="I17" s="119"/>
      <c r="J17" s="9"/>
      <c r="K17" s="9"/>
      <c r="L17" s="51"/>
      <c r="M17" s="53"/>
    </row>
    <row r="18" spans="1:15" s="43" customFormat="1" ht="18.75" customHeight="1">
      <c r="A18" s="261"/>
      <c r="B18" s="136"/>
      <c r="C18" s="137"/>
      <c r="D18" s="137"/>
      <c r="E18" s="137"/>
      <c r="F18" s="137"/>
      <c r="G18" s="138"/>
      <c r="H18" s="143"/>
      <c r="I18" s="119" t="s">
        <v>108</v>
      </c>
      <c r="J18" s="9">
        <v>525800</v>
      </c>
      <c r="K18" s="9">
        <v>525800</v>
      </c>
      <c r="L18" s="51"/>
      <c r="M18" s="53"/>
    </row>
    <row r="19" spans="1:15" s="43" customFormat="1" ht="18.75" hidden="1" customHeight="1">
      <c r="A19" s="261"/>
      <c r="B19" s="136"/>
      <c r="C19" s="137"/>
      <c r="D19" s="137"/>
      <c r="E19" s="137"/>
      <c r="F19" s="137"/>
      <c r="G19" s="138"/>
      <c r="H19" s="143"/>
      <c r="I19" s="119"/>
      <c r="J19" s="9"/>
      <c r="K19" s="9"/>
      <c r="L19" s="51"/>
      <c r="M19" s="53"/>
    </row>
    <row r="20" spans="1:15" s="43" customFormat="1" ht="102" customHeight="1">
      <c r="A20" s="261"/>
      <c r="B20" s="136"/>
      <c r="C20" s="137"/>
      <c r="D20" s="137"/>
      <c r="E20" s="137"/>
      <c r="F20" s="137"/>
      <c r="G20" s="138"/>
      <c r="H20" s="143"/>
      <c r="I20" s="54" t="s">
        <v>40</v>
      </c>
      <c r="J20" s="32">
        <f>K20</f>
        <v>5896894.7699999996</v>
      </c>
      <c r="K20" s="10">
        <f>K21+K22</f>
        <v>5896894.7699999996</v>
      </c>
      <c r="L20" s="48"/>
      <c r="M20" s="48">
        <f>SUM(M21:M22)</f>
        <v>0</v>
      </c>
    </row>
    <row r="21" spans="1:15" s="43" customFormat="1" ht="20.25" customHeight="1">
      <c r="A21" s="261"/>
      <c r="B21" s="136"/>
      <c r="C21" s="137"/>
      <c r="D21" s="137"/>
      <c r="E21" s="137"/>
      <c r="F21" s="137"/>
      <c r="G21" s="138"/>
      <c r="H21" s="143"/>
      <c r="I21" s="101" t="s">
        <v>89</v>
      </c>
      <c r="J21" s="9">
        <f>K21</f>
        <v>802291.51</v>
      </c>
      <c r="K21" s="55">
        <v>802291.51</v>
      </c>
      <c r="L21" s="51"/>
      <c r="M21" s="52">
        <f>L21</f>
        <v>0</v>
      </c>
    </row>
    <row r="22" spans="1:15" s="43" customFormat="1" ht="39.75" customHeight="1">
      <c r="A22" s="261"/>
      <c r="B22" s="139"/>
      <c r="C22" s="140"/>
      <c r="D22" s="140"/>
      <c r="E22" s="140"/>
      <c r="F22" s="140"/>
      <c r="G22" s="141"/>
      <c r="H22" s="144"/>
      <c r="I22" s="101" t="s">
        <v>90</v>
      </c>
      <c r="J22" s="9">
        <f>K22</f>
        <v>5094603.26</v>
      </c>
      <c r="K22" s="56">
        <v>5094603.26</v>
      </c>
      <c r="L22" s="51"/>
      <c r="M22" s="53">
        <f t="shared" ref="M22" si="5">L22</f>
        <v>0</v>
      </c>
    </row>
    <row r="23" spans="1:15" s="43" customFormat="1" ht="25.5" customHeight="1">
      <c r="A23" s="261"/>
      <c r="B23" s="145"/>
      <c r="C23" s="146"/>
      <c r="D23" s="146"/>
      <c r="E23" s="146"/>
      <c r="F23" s="146"/>
      <c r="G23" s="147"/>
      <c r="H23" s="151" t="s">
        <v>58</v>
      </c>
      <c r="I23" s="57" t="s">
        <v>7</v>
      </c>
      <c r="J23" s="32">
        <f>J24+J29+J33</f>
        <v>161518762.56</v>
      </c>
      <c r="K23" s="32">
        <f>K24+K29+K33</f>
        <v>161518762.56</v>
      </c>
      <c r="L23" s="58"/>
      <c r="M23" s="58">
        <f>M24+M29+M33+0.01</f>
        <v>0.01</v>
      </c>
    </row>
    <row r="24" spans="1:15" s="43" customFormat="1" ht="23.25" customHeight="1">
      <c r="A24" s="261"/>
      <c r="B24" s="148"/>
      <c r="C24" s="149"/>
      <c r="D24" s="149"/>
      <c r="E24" s="149"/>
      <c r="F24" s="149"/>
      <c r="G24" s="150"/>
      <c r="H24" s="152"/>
      <c r="I24" s="59" t="s">
        <v>82</v>
      </c>
      <c r="J24" s="35">
        <f>K24</f>
        <v>40446200</v>
      </c>
      <c r="K24" s="35">
        <f>K25+K26+K27+K28</f>
        <v>40446200</v>
      </c>
      <c r="L24" s="60"/>
      <c r="M24" s="60">
        <f>SUM(M25:M28)</f>
        <v>0</v>
      </c>
    </row>
    <row r="25" spans="1:15" s="43" customFormat="1" ht="20.25" customHeight="1">
      <c r="A25" s="261"/>
      <c r="B25" s="148"/>
      <c r="C25" s="149"/>
      <c r="D25" s="149"/>
      <c r="E25" s="149"/>
      <c r="F25" s="149"/>
      <c r="G25" s="150"/>
      <c r="H25" s="152"/>
      <c r="I25" s="120" t="s">
        <v>109</v>
      </c>
      <c r="J25" s="31">
        <v>7404883.2000000002</v>
      </c>
      <c r="K25" s="9">
        <v>7404883.2000000002</v>
      </c>
      <c r="L25" s="61"/>
      <c r="M25" s="52">
        <f>L25</f>
        <v>0</v>
      </c>
    </row>
    <row r="26" spans="1:15" s="43" customFormat="1" ht="20.25" customHeight="1">
      <c r="A26" s="261"/>
      <c r="B26" s="148"/>
      <c r="C26" s="149"/>
      <c r="D26" s="149"/>
      <c r="E26" s="149"/>
      <c r="F26" s="149"/>
      <c r="G26" s="150"/>
      <c r="H26" s="152"/>
      <c r="I26" s="120" t="s">
        <v>110</v>
      </c>
      <c r="J26" s="31">
        <v>12930031.4</v>
      </c>
      <c r="K26" s="34">
        <v>12930031.4</v>
      </c>
      <c r="L26" s="61"/>
      <c r="M26" s="52">
        <f t="shared" ref="M26:M28" si="6">L26</f>
        <v>0</v>
      </c>
    </row>
    <row r="27" spans="1:15" s="43" customFormat="1" ht="20.25" customHeight="1">
      <c r="A27" s="261"/>
      <c r="B27" s="148"/>
      <c r="C27" s="149"/>
      <c r="D27" s="149"/>
      <c r="E27" s="149"/>
      <c r="F27" s="149"/>
      <c r="G27" s="150"/>
      <c r="H27" s="152"/>
      <c r="I27" s="120" t="s">
        <v>111</v>
      </c>
      <c r="J27" s="31">
        <v>9748757.0500000007</v>
      </c>
      <c r="K27" s="34">
        <v>9748757.0500000007</v>
      </c>
      <c r="L27" s="61"/>
      <c r="M27" s="52"/>
    </row>
    <row r="28" spans="1:15" s="43" customFormat="1" ht="20.25" customHeight="1">
      <c r="A28" s="261"/>
      <c r="B28" s="148"/>
      <c r="C28" s="149"/>
      <c r="D28" s="149"/>
      <c r="E28" s="149"/>
      <c r="F28" s="149"/>
      <c r="G28" s="150"/>
      <c r="H28" s="152"/>
      <c r="I28" s="120" t="s">
        <v>112</v>
      </c>
      <c r="J28" s="31">
        <v>10362528.35</v>
      </c>
      <c r="K28" s="9">
        <v>10362528.35</v>
      </c>
      <c r="L28" s="61"/>
      <c r="M28" s="52">
        <f t="shared" si="6"/>
        <v>0</v>
      </c>
      <c r="O28" s="46"/>
    </row>
    <row r="29" spans="1:15" s="43" customFormat="1" ht="24.75" customHeight="1">
      <c r="A29" s="261"/>
      <c r="B29" s="148"/>
      <c r="C29" s="149"/>
      <c r="D29" s="149"/>
      <c r="E29" s="149"/>
      <c r="F29" s="149"/>
      <c r="G29" s="150"/>
      <c r="H29" s="152"/>
      <c r="I29" s="62" t="s">
        <v>42</v>
      </c>
      <c r="J29" s="35">
        <f>J30+J31+J32</f>
        <v>12918358.389999999</v>
      </c>
      <c r="K29" s="35">
        <f>K30+K31+K32</f>
        <v>12918358.389999999</v>
      </c>
      <c r="L29" s="16"/>
      <c r="M29" s="16">
        <f>SUM(M30:M30)</f>
        <v>0</v>
      </c>
    </row>
    <row r="30" spans="1:15" s="43" customFormat="1" ht="79.5" customHeight="1">
      <c r="A30" s="261"/>
      <c r="B30" s="148"/>
      <c r="C30" s="149"/>
      <c r="D30" s="149"/>
      <c r="E30" s="149"/>
      <c r="F30" s="149"/>
      <c r="G30" s="150"/>
      <c r="H30" s="152"/>
      <c r="I30" s="100" t="s">
        <v>91</v>
      </c>
      <c r="J30" s="9">
        <v>9400023.3699999992</v>
      </c>
      <c r="K30" s="33">
        <v>9400023.3699999992</v>
      </c>
      <c r="L30" s="63"/>
      <c r="M30" s="63">
        <f t="shared" ref="M30" si="7">L30</f>
        <v>0</v>
      </c>
    </row>
    <row r="31" spans="1:15" s="43" customFormat="1" ht="24" customHeight="1">
      <c r="A31" s="261"/>
      <c r="B31" s="112"/>
      <c r="C31" s="113"/>
      <c r="D31" s="113"/>
      <c r="E31" s="113"/>
      <c r="F31" s="113"/>
      <c r="G31" s="114"/>
      <c r="H31" s="115"/>
      <c r="I31" s="100" t="s">
        <v>113</v>
      </c>
      <c r="J31" s="9">
        <v>2900000</v>
      </c>
      <c r="K31" s="33">
        <v>2900000</v>
      </c>
      <c r="L31" s="63"/>
      <c r="M31" s="63"/>
    </row>
    <row r="32" spans="1:15" s="43" customFormat="1" ht="30" customHeight="1">
      <c r="A32" s="261"/>
      <c r="B32" s="112"/>
      <c r="C32" s="113"/>
      <c r="D32" s="113"/>
      <c r="E32" s="113"/>
      <c r="F32" s="113"/>
      <c r="G32" s="114"/>
      <c r="H32" s="115"/>
      <c r="I32" s="119" t="s">
        <v>114</v>
      </c>
      <c r="J32" s="121">
        <f>280084.67+338250.35</f>
        <v>618335.02</v>
      </c>
      <c r="K32" s="121">
        <f>280084.67+338250.35</f>
        <v>618335.02</v>
      </c>
      <c r="M32" s="122">
        <f>K32*J32</f>
        <v>382338196958.40045</v>
      </c>
      <c r="N32" s="122">
        <f t="shared" ref="N32" si="8">M32</f>
        <v>382338196958.40045</v>
      </c>
    </row>
    <row r="33" spans="1:32" s="43" customFormat="1" ht="21.75" customHeight="1">
      <c r="A33" s="261"/>
      <c r="B33" s="153"/>
      <c r="C33" s="154"/>
      <c r="D33" s="154"/>
      <c r="E33" s="154"/>
      <c r="F33" s="154"/>
      <c r="G33" s="155"/>
      <c r="H33" s="162" t="s">
        <v>88</v>
      </c>
      <c r="I33" s="59" t="s">
        <v>82</v>
      </c>
      <c r="J33" s="64">
        <f>K33</f>
        <v>108154204.16999999</v>
      </c>
      <c r="K33" s="65">
        <f>K34+K35+K36+K37+K38+K39</f>
        <v>108154204.16999999</v>
      </c>
      <c r="L33" s="66"/>
      <c r="M33" s="66">
        <f>L33</f>
        <v>0</v>
      </c>
    </row>
    <row r="34" spans="1:32" s="43" customFormat="1" ht="20.25" customHeight="1">
      <c r="A34" s="261"/>
      <c r="B34" s="156"/>
      <c r="C34" s="157"/>
      <c r="D34" s="157"/>
      <c r="E34" s="157"/>
      <c r="F34" s="157"/>
      <c r="G34" s="158"/>
      <c r="H34" s="163"/>
      <c r="I34" s="67" t="s">
        <v>51</v>
      </c>
      <c r="J34" s="102">
        <v>302664.59999999998</v>
      </c>
      <c r="K34" s="102">
        <v>302664.59999999998</v>
      </c>
      <c r="L34" s="68"/>
      <c r="M34" s="68">
        <f>L34</f>
        <v>0</v>
      </c>
    </row>
    <row r="35" spans="1:32" s="43" customFormat="1" ht="20.25" customHeight="1">
      <c r="A35" s="261"/>
      <c r="B35" s="156"/>
      <c r="C35" s="157"/>
      <c r="D35" s="157"/>
      <c r="E35" s="157"/>
      <c r="F35" s="157"/>
      <c r="G35" s="158"/>
      <c r="H35" s="163"/>
      <c r="I35" s="67" t="s">
        <v>52</v>
      </c>
      <c r="J35" s="102">
        <v>4700262</v>
      </c>
      <c r="K35" s="102">
        <v>4700262</v>
      </c>
      <c r="L35" s="68"/>
      <c r="M35" s="68">
        <f t="shared" ref="M35:M39" si="9">L35</f>
        <v>0</v>
      </c>
    </row>
    <row r="36" spans="1:32" s="43" customFormat="1" ht="20.25" customHeight="1">
      <c r="A36" s="261"/>
      <c r="B36" s="156"/>
      <c r="C36" s="157"/>
      <c r="D36" s="157"/>
      <c r="E36" s="157"/>
      <c r="F36" s="157"/>
      <c r="G36" s="158"/>
      <c r="H36" s="163"/>
      <c r="I36" s="67" t="s">
        <v>53</v>
      </c>
      <c r="J36" s="102">
        <v>4012142.4</v>
      </c>
      <c r="K36" s="102">
        <v>4012142.4</v>
      </c>
      <c r="L36" s="68"/>
      <c r="M36" s="68">
        <f t="shared" si="9"/>
        <v>0</v>
      </c>
    </row>
    <row r="37" spans="1:32" s="43" customFormat="1" ht="20.25" customHeight="1">
      <c r="A37" s="261"/>
      <c r="B37" s="156"/>
      <c r="C37" s="157"/>
      <c r="D37" s="157"/>
      <c r="E37" s="157"/>
      <c r="F37" s="157"/>
      <c r="G37" s="158"/>
      <c r="H37" s="163"/>
      <c r="I37" s="67" t="s">
        <v>54</v>
      </c>
      <c r="J37" s="102">
        <v>2302168.6800000002</v>
      </c>
      <c r="K37" s="102">
        <v>2302168.6800000002</v>
      </c>
      <c r="L37" s="68"/>
      <c r="M37" s="68">
        <f t="shared" si="9"/>
        <v>0</v>
      </c>
    </row>
    <row r="38" spans="1:32" s="43" customFormat="1" ht="20.25" customHeight="1">
      <c r="A38" s="261"/>
      <c r="B38" s="156"/>
      <c r="C38" s="157"/>
      <c r="D38" s="157"/>
      <c r="E38" s="157"/>
      <c r="F38" s="157"/>
      <c r="G38" s="158"/>
      <c r="H38" s="163"/>
      <c r="I38" s="67" t="s">
        <v>55</v>
      </c>
      <c r="J38" s="102">
        <v>12195904</v>
      </c>
      <c r="K38" s="102">
        <v>12195904</v>
      </c>
      <c r="L38" s="68"/>
      <c r="M38" s="68">
        <f t="shared" si="9"/>
        <v>0</v>
      </c>
    </row>
    <row r="39" spans="1:32" s="43" customFormat="1" ht="20.25" customHeight="1">
      <c r="A39" s="262"/>
      <c r="B39" s="159"/>
      <c r="C39" s="160"/>
      <c r="D39" s="160"/>
      <c r="E39" s="160"/>
      <c r="F39" s="160"/>
      <c r="G39" s="161"/>
      <c r="H39" s="164"/>
      <c r="I39" s="67" t="s">
        <v>56</v>
      </c>
      <c r="J39" s="102">
        <v>84641062.489999995</v>
      </c>
      <c r="K39" s="102">
        <v>84641062.489999995</v>
      </c>
      <c r="L39" s="68"/>
      <c r="M39" s="68">
        <f t="shared" si="9"/>
        <v>0</v>
      </c>
    </row>
    <row r="40" spans="1:32" s="104" customFormat="1" ht="63.75" customHeight="1">
      <c r="A40" s="131" t="s">
        <v>118</v>
      </c>
      <c r="B40" s="252">
        <v>811</v>
      </c>
      <c r="C40" s="253" t="s">
        <v>10</v>
      </c>
      <c r="D40" s="254" t="s">
        <v>93</v>
      </c>
      <c r="E40" s="252">
        <v>612</v>
      </c>
      <c r="F40" s="254" t="s">
        <v>94</v>
      </c>
      <c r="G40" s="252">
        <v>1111</v>
      </c>
      <c r="H40" s="255" t="s">
        <v>34</v>
      </c>
      <c r="I40" s="245"/>
      <c r="J40" s="247">
        <f>J42</f>
        <v>23029050</v>
      </c>
      <c r="K40" s="247">
        <f>K42</f>
        <v>23029050</v>
      </c>
      <c r="L40" s="247">
        <f>L42</f>
        <v>0</v>
      </c>
      <c r="M40" s="103"/>
    </row>
    <row r="41" spans="1:32" s="104" customFormat="1" ht="92.25" customHeight="1">
      <c r="A41" s="132"/>
      <c r="B41" s="252"/>
      <c r="C41" s="253"/>
      <c r="D41" s="254"/>
      <c r="E41" s="252"/>
      <c r="F41" s="254"/>
      <c r="G41" s="252"/>
      <c r="H41" s="256"/>
      <c r="I41" s="246"/>
      <c r="J41" s="248"/>
      <c r="K41" s="248"/>
      <c r="L41" s="248"/>
      <c r="M41" s="103"/>
    </row>
    <row r="42" spans="1:32" s="43" customFormat="1" ht="155.25" customHeight="1">
      <c r="A42" s="125" t="s">
        <v>9</v>
      </c>
      <c r="B42" s="116"/>
      <c r="C42" s="117"/>
      <c r="D42" s="117"/>
      <c r="E42" s="117"/>
      <c r="F42" s="117"/>
      <c r="G42" s="118"/>
      <c r="H42" s="83" t="s">
        <v>95</v>
      </c>
      <c r="I42" s="105" t="s">
        <v>92</v>
      </c>
      <c r="J42" s="9">
        <f>K42</f>
        <v>23029050</v>
      </c>
      <c r="K42" s="33">
        <f>24553800-1524750</f>
        <v>23029050</v>
      </c>
      <c r="L42" s="68">
        <v>0</v>
      </c>
      <c r="M42" s="68"/>
    </row>
    <row r="43" spans="1:32" ht="93.75" customHeight="1">
      <c r="A43" s="17" t="s">
        <v>97</v>
      </c>
      <c r="B43" s="2" t="s">
        <v>5</v>
      </c>
      <c r="C43" s="8" t="s">
        <v>98</v>
      </c>
      <c r="D43" s="107" t="s">
        <v>99</v>
      </c>
      <c r="E43" s="2" t="s">
        <v>6</v>
      </c>
      <c r="F43" s="108" t="s">
        <v>73</v>
      </c>
      <c r="G43" s="29">
        <v>2216</v>
      </c>
      <c r="H43" s="28" t="s">
        <v>102</v>
      </c>
      <c r="I43" s="28"/>
      <c r="J43" s="82">
        <f t="shared" ref="J43:AF43" si="10">J44</f>
        <v>449000</v>
      </c>
      <c r="K43" s="82">
        <f t="shared" si="10"/>
        <v>0</v>
      </c>
      <c r="L43" s="82">
        <f t="shared" si="10"/>
        <v>449000</v>
      </c>
      <c r="M43" s="82">
        <f t="shared" si="10"/>
        <v>0</v>
      </c>
      <c r="N43" s="82">
        <f t="shared" si="10"/>
        <v>0</v>
      </c>
      <c r="O43" s="82">
        <f t="shared" si="10"/>
        <v>0</v>
      </c>
      <c r="P43" s="82">
        <f t="shared" si="10"/>
        <v>0</v>
      </c>
      <c r="Q43" s="82">
        <f t="shared" si="10"/>
        <v>0</v>
      </c>
      <c r="R43" s="82">
        <f t="shared" si="10"/>
        <v>0</v>
      </c>
      <c r="S43" s="82">
        <f t="shared" si="10"/>
        <v>0</v>
      </c>
      <c r="T43" s="82">
        <f t="shared" si="10"/>
        <v>0</v>
      </c>
      <c r="U43" s="82">
        <f t="shared" si="10"/>
        <v>0</v>
      </c>
      <c r="V43" s="82">
        <f t="shared" si="10"/>
        <v>0</v>
      </c>
      <c r="W43" s="82">
        <f t="shared" si="10"/>
        <v>0</v>
      </c>
      <c r="X43" s="82">
        <f t="shared" si="10"/>
        <v>0</v>
      </c>
      <c r="Y43" s="82">
        <f t="shared" si="10"/>
        <v>0</v>
      </c>
      <c r="Z43" s="82">
        <f t="shared" si="10"/>
        <v>0</v>
      </c>
      <c r="AA43" s="82">
        <f t="shared" si="10"/>
        <v>0</v>
      </c>
      <c r="AB43" s="82">
        <f t="shared" si="10"/>
        <v>0</v>
      </c>
      <c r="AC43" s="82">
        <f t="shared" si="10"/>
        <v>0</v>
      </c>
      <c r="AD43" s="82">
        <f t="shared" si="10"/>
        <v>0</v>
      </c>
      <c r="AE43" s="82">
        <f t="shared" si="10"/>
        <v>0</v>
      </c>
      <c r="AF43" s="82">
        <f t="shared" si="10"/>
        <v>449000</v>
      </c>
    </row>
    <row r="44" spans="1:32" ht="96.75" customHeight="1">
      <c r="A44" s="83" t="s">
        <v>101</v>
      </c>
      <c r="B44" s="71"/>
      <c r="C44" s="71"/>
      <c r="D44" s="71"/>
      <c r="E44" s="71"/>
      <c r="F44" s="109"/>
      <c r="G44" s="71"/>
      <c r="H44" s="15" t="s">
        <v>100</v>
      </c>
      <c r="I44" s="130" t="s">
        <v>103</v>
      </c>
      <c r="J44" s="84">
        <v>449000</v>
      </c>
      <c r="K44" s="84">
        <v>0</v>
      </c>
      <c r="L44" s="84">
        <v>449000</v>
      </c>
      <c r="M44" s="76">
        <v>0</v>
      </c>
      <c r="N44" s="76">
        <v>0</v>
      </c>
      <c r="O44" s="76">
        <v>0</v>
      </c>
      <c r="P44" s="76">
        <v>0</v>
      </c>
      <c r="Q44" s="76">
        <v>0</v>
      </c>
      <c r="R44" s="76">
        <v>0</v>
      </c>
      <c r="S44" s="76">
        <v>0</v>
      </c>
      <c r="T44" s="76">
        <v>0</v>
      </c>
      <c r="U44" s="76">
        <v>0</v>
      </c>
      <c r="V44" s="76">
        <v>0</v>
      </c>
      <c r="W44" s="76">
        <v>0</v>
      </c>
      <c r="AF44" s="84">
        <v>449000</v>
      </c>
    </row>
    <row r="45" spans="1:32" ht="81" hidden="1" customHeight="1">
      <c r="A45" s="17" t="s">
        <v>97</v>
      </c>
      <c r="B45" s="2" t="s">
        <v>5</v>
      </c>
      <c r="C45" s="8" t="s">
        <v>98</v>
      </c>
      <c r="D45" s="107" t="s">
        <v>99</v>
      </c>
      <c r="E45" s="2" t="s">
        <v>6</v>
      </c>
      <c r="F45" s="27" t="s">
        <v>73</v>
      </c>
      <c r="G45" s="29">
        <v>1111</v>
      </c>
      <c r="H45" s="28" t="s">
        <v>102</v>
      </c>
      <c r="I45" s="28"/>
      <c r="J45" s="82">
        <f t="shared" ref="J45:X45" si="11">J46</f>
        <v>0</v>
      </c>
      <c r="K45" s="82">
        <f t="shared" si="11"/>
        <v>0</v>
      </c>
      <c r="L45" s="82">
        <f t="shared" si="11"/>
        <v>0</v>
      </c>
      <c r="M45" s="82">
        <f t="shared" si="11"/>
        <v>0</v>
      </c>
      <c r="N45" s="82">
        <f t="shared" si="11"/>
        <v>0</v>
      </c>
      <c r="O45" s="82">
        <f t="shared" si="11"/>
        <v>0</v>
      </c>
      <c r="P45" s="82">
        <f t="shared" si="11"/>
        <v>0</v>
      </c>
      <c r="Q45" s="82">
        <f t="shared" si="11"/>
        <v>0</v>
      </c>
      <c r="R45" s="82">
        <f t="shared" si="11"/>
        <v>0</v>
      </c>
      <c r="S45" s="82">
        <f t="shared" si="11"/>
        <v>0</v>
      </c>
      <c r="T45" s="82">
        <f t="shared" si="11"/>
        <v>0</v>
      </c>
      <c r="U45" s="82">
        <f t="shared" si="11"/>
        <v>0</v>
      </c>
      <c r="V45" s="82">
        <f t="shared" si="11"/>
        <v>0</v>
      </c>
      <c r="W45" s="82">
        <f t="shared" si="11"/>
        <v>0</v>
      </c>
      <c r="X45" s="82">
        <f t="shared" si="11"/>
        <v>0</v>
      </c>
    </row>
    <row r="46" spans="1:32" ht="119.25" hidden="1" customHeight="1">
      <c r="A46" s="83" t="s">
        <v>101</v>
      </c>
      <c r="B46" s="71"/>
      <c r="C46" s="71"/>
      <c r="D46" s="71"/>
      <c r="E46" s="71"/>
      <c r="F46" s="71"/>
      <c r="G46" s="71"/>
      <c r="H46" s="15" t="s">
        <v>100</v>
      </c>
      <c r="I46" s="106"/>
      <c r="J46" s="84"/>
      <c r="K46" s="84"/>
      <c r="L46" s="84">
        <v>0</v>
      </c>
      <c r="M46" s="76">
        <v>0</v>
      </c>
      <c r="N46" s="76">
        <v>0</v>
      </c>
      <c r="O46" s="76">
        <v>0</v>
      </c>
      <c r="P46" s="76">
        <v>0</v>
      </c>
      <c r="Q46" s="76">
        <v>0</v>
      </c>
      <c r="R46" s="76">
        <v>0</v>
      </c>
      <c r="S46" s="76">
        <v>0</v>
      </c>
      <c r="T46" s="76">
        <v>0</v>
      </c>
      <c r="U46" s="76">
        <v>0</v>
      </c>
      <c r="V46" s="76">
        <v>0</v>
      </c>
      <c r="W46" s="76">
        <v>0</v>
      </c>
      <c r="X46" s="76">
        <v>0</v>
      </c>
    </row>
    <row r="47" spans="1:32" s="69" customFormat="1" ht="80.25" customHeight="1">
      <c r="A47" s="18" t="s">
        <v>26</v>
      </c>
      <c r="B47" s="19" t="s">
        <v>5</v>
      </c>
      <c r="C47" s="19" t="s">
        <v>10</v>
      </c>
      <c r="D47" s="20" t="s">
        <v>30</v>
      </c>
      <c r="E47" s="19" t="s">
        <v>6</v>
      </c>
      <c r="F47" s="20" t="s">
        <v>31</v>
      </c>
      <c r="G47" s="29">
        <v>1111</v>
      </c>
      <c r="H47" s="28" t="s">
        <v>21</v>
      </c>
      <c r="I47" s="6"/>
      <c r="J47" s="7">
        <f t="shared" ref="J47:X47" si="12">J48</f>
        <v>894300</v>
      </c>
      <c r="K47" s="7">
        <f t="shared" si="12"/>
        <v>894300</v>
      </c>
      <c r="L47" s="7">
        <f t="shared" si="12"/>
        <v>0</v>
      </c>
      <c r="M47" s="21" t="str">
        <f t="shared" si="12"/>
        <v>шт</v>
      </c>
      <c r="N47" s="21">
        <f t="shared" si="12"/>
        <v>90</v>
      </c>
      <c r="O47" s="21">
        <f t="shared" si="12"/>
        <v>8130</v>
      </c>
      <c r="P47" s="21">
        <f t="shared" si="12"/>
        <v>731700</v>
      </c>
      <c r="Q47" s="21">
        <f t="shared" si="12"/>
        <v>731700</v>
      </c>
      <c r="R47" s="21">
        <f t="shared" si="12"/>
        <v>0</v>
      </c>
      <c r="S47" s="21" t="str">
        <f t="shared" si="12"/>
        <v>шт</v>
      </c>
      <c r="T47" s="21">
        <f t="shared" si="12"/>
        <v>90</v>
      </c>
      <c r="U47" s="21">
        <f t="shared" si="12"/>
        <v>8130</v>
      </c>
      <c r="V47" s="21">
        <f t="shared" si="12"/>
        <v>731700</v>
      </c>
      <c r="W47" s="21">
        <f t="shared" si="12"/>
        <v>731700</v>
      </c>
      <c r="X47" s="21">
        <f t="shared" si="12"/>
        <v>0</v>
      </c>
    </row>
    <row r="48" spans="1:32" s="69" customFormat="1" ht="45.75" customHeight="1">
      <c r="A48" s="189" t="s">
        <v>22</v>
      </c>
      <c r="B48" s="191"/>
      <c r="C48" s="192"/>
      <c r="D48" s="192"/>
      <c r="E48" s="192"/>
      <c r="F48" s="192"/>
      <c r="G48" s="192"/>
      <c r="H48" s="193" t="s">
        <v>80</v>
      </c>
      <c r="I48" s="193" t="s">
        <v>75</v>
      </c>
      <c r="J48" s="194">
        <v>894300</v>
      </c>
      <c r="K48" s="194">
        <v>894300</v>
      </c>
      <c r="L48" s="196"/>
      <c r="M48" s="198" t="s">
        <v>13</v>
      </c>
      <c r="N48" s="198">
        <v>90</v>
      </c>
      <c r="O48" s="187">
        <v>8130</v>
      </c>
      <c r="P48" s="187">
        <v>731700</v>
      </c>
      <c r="Q48" s="187">
        <v>731700</v>
      </c>
      <c r="R48" s="200"/>
      <c r="S48" s="198" t="s">
        <v>13</v>
      </c>
      <c r="T48" s="198">
        <v>90</v>
      </c>
      <c r="U48" s="187">
        <v>8130</v>
      </c>
      <c r="V48" s="187">
        <v>731700</v>
      </c>
      <c r="W48" s="187">
        <v>731700</v>
      </c>
      <c r="X48" s="200"/>
    </row>
    <row r="49" spans="1:36" s="69" customFormat="1" ht="9.75" customHeight="1">
      <c r="A49" s="190"/>
      <c r="B49" s="192"/>
      <c r="C49" s="192"/>
      <c r="D49" s="192"/>
      <c r="E49" s="192"/>
      <c r="F49" s="192"/>
      <c r="G49" s="192"/>
      <c r="H49" s="193"/>
      <c r="I49" s="193"/>
      <c r="J49" s="195"/>
      <c r="K49" s="195"/>
      <c r="L49" s="197"/>
      <c r="M49" s="199"/>
      <c r="N49" s="199"/>
      <c r="O49" s="188"/>
      <c r="P49" s="188"/>
      <c r="Q49" s="188"/>
      <c r="R49" s="201"/>
      <c r="S49" s="199"/>
      <c r="T49" s="199"/>
      <c r="U49" s="188"/>
      <c r="V49" s="188"/>
      <c r="W49" s="188"/>
      <c r="X49" s="201"/>
    </row>
    <row r="50" spans="1:36" s="69" customFormat="1" ht="60" customHeight="1">
      <c r="A50" s="18" t="s">
        <v>104</v>
      </c>
      <c r="B50" s="19" t="s">
        <v>5</v>
      </c>
      <c r="C50" s="19" t="s">
        <v>10</v>
      </c>
      <c r="D50" s="20" t="s">
        <v>79</v>
      </c>
      <c r="E50" s="19" t="s">
        <v>6</v>
      </c>
      <c r="F50" s="20">
        <v>530002</v>
      </c>
      <c r="G50" s="29">
        <v>1111</v>
      </c>
      <c r="H50" s="28" t="s">
        <v>21</v>
      </c>
      <c r="I50" s="6"/>
      <c r="J50" s="7">
        <f>J51</f>
        <v>4800000</v>
      </c>
      <c r="K50" s="7">
        <f t="shared" ref="K50:L50" si="13">K51</f>
        <v>4800000</v>
      </c>
      <c r="L50" s="7">
        <f t="shared" si="13"/>
        <v>0</v>
      </c>
      <c r="M50" s="21" t="e">
        <f>#REF!</f>
        <v>#REF!</v>
      </c>
      <c r="N50" s="21" t="e">
        <f>#REF!</f>
        <v>#REF!</v>
      </c>
      <c r="O50" s="21" t="e">
        <f>#REF!</f>
        <v>#REF!</v>
      </c>
      <c r="P50" s="21" t="e">
        <f>#REF!</f>
        <v>#REF!</v>
      </c>
      <c r="Q50" s="21" t="e">
        <f>#REF!</f>
        <v>#REF!</v>
      </c>
      <c r="R50" s="21" t="e">
        <f>#REF!</f>
        <v>#REF!</v>
      </c>
      <c r="S50" s="21" t="e">
        <f>#REF!</f>
        <v>#REF!</v>
      </c>
      <c r="T50" s="21" t="e">
        <f>#REF!</f>
        <v>#REF!</v>
      </c>
      <c r="U50" s="21" t="e">
        <f>#REF!</f>
        <v>#REF!</v>
      </c>
      <c r="V50" s="21" t="e">
        <f>#REF!</f>
        <v>#REF!</v>
      </c>
      <c r="W50" s="21" t="e">
        <f>#REF!</f>
        <v>#REF!</v>
      </c>
      <c r="X50" s="21" t="e">
        <f>#REF!</f>
        <v>#REF!</v>
      </c>
    </row>
    <row r="51" spans="1:36" s="69" customFormat="1" ht="39.75" customHeight="1">
      <c r="A51" s="124" t="s">
        <v>119</v>
      </c>
      <c r="B51" s="249"/>
      <c r="C51" s="250"/>
      <c r="D51" s="250"/>
      <c r="E51" s="250"/>
      <c r="F51" s="250"/>
      <c r="G51" s="251"/>
      <c r="H51" s="128" t="s">
        <v>81</v>
      </c>
      <c r="I51" s="123" t="s">
        <v>120</v>
      </c>
      <c r="J51" s="129">
        <v>4800000</v>
      </c>
      <c r="K51" s="129">
        <v>4800000</v>
      </c>
      <c r="L51" s="127">
        <v>0</v>
      </c>
      <c r="M51" s="127"/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7"/>
    </row>
    <row r="52" spans="1:36" s="72" customFormat="1" ht="42" customHeight="1">
      <c r="A52" s="18" t="s">
        <v>25</v>
      </c>
      <c r="B52" s="19" t="s">
        <v>5</v>
      </c>
      <c r="C52" s="19" t="s">
        <v>24</v>
      </c>
      <c r="D52" s="20" t="s">
        <v>27</v>
      </c>
      <c r="E52" s="19" t="s">
        <v>6</v>
      </c>
      <c r="F52" s="20" t="s">
        <v>28</v>
      </c>
      <c r="G52" s="29">
        <v>1111</v>
      </c>
      <c r="H52" s="28" t="s">
        <v>32</v>
      </c>
      <c r="I52" s="22"/>
      <c r="J52" s="3">
        <f>J53</f>
        <v>3400000</v>
      </c>
      <c r="K52" s="3">
        <f t="shared" ref="K52:L52" si="14">K53</f>
        <v>3400000</v>
      </c>
      <c r="L52" s="3">
        <f t="shared" si="14"/>
        <v>0</v>
      </c>
      <c r="M52" s="37">
        <f t="shared" ref="M52:X52" si="15">M53+M54+M55+M56</f>
        <v>0</v>
      </c>
      <c r="N52" s="37">
        <f t="shared" si="15"/>
        <v>0</v>
      </c>
      <c r="O52" s="37">
        <f t="shared" si="15"/>
        <v>0</v>
      </c>
      <c r="P52" s="37">
        <f t="shared" si="15"/>
        <v>0</v>
      </c>
      <c r="Q52" s="37">
        <f t="shared" si="15"/>
        <v>0</v>
      </c>
      <c r="R52" s="37">
        <f t="shared" si="15"/>
        <v>0</v>
      </c>
      <c r="S52" s="37">
        <f t="shared" si="15"/>
        <v>0</v>
      </c>
      <c r="T52" s="37">
        <f t="shared" si="15"/>
        <v>0</v>
      </c>
      <c r="U52" s="37">
        <f t="shared" si="15"/>
        <v>0</v>
      </c>
      <c r="V52" s="37">
        <f t="shared" si="15"/>
        <v>0</v>
      </c>
      <c r="W52" s="37">
        <f t="shared" si="15"/>
        <v>0</v>
      </c>
      <c r="X52" s="37">
        <f t="shared" si="15"/>
        <v>0</v>
      </c>
      <c r="AJ52" s="73">
        <v>3700000</v>
      </c>
    </row>
    <row r="53" spans="1:36" s="69" customFormat="1" ht="55.5" customHeight="1">
      <c r="A53" s="202" t="s">
        <v>23</v>
      </c>
      <c r="B53" s="205"/>
      <c r="C53" s="206"/>
      <c r="D53" s="206"/>
      <c r="E53" s="206"/>
      <c r="F53" s="206"/>
      <c r="G53" s="207"/>
      <c r="H53" s="217" t="s">
        <v>66</v>
      </c>
      <c r="I53" s="74" t="s">
        <v>60</v>
      </c>
      <c r="J53" s="221">
        <v>3400000</v>
      </c>
      <c r="K53" s="221">
        <v>3400000</v>
      </c>
      <c r="L53" s="221">
        <v>0</v>
      </c>
      <c r="M53" s="221">
        <f t="shared" ref="M53:AG53" si="16">L53*K53</f>
        <v>0</v>
      </c>
      <c r="N53" s="221">
        <f t="shared" si="16"/>
        <v>0</v>
      </c>
      <c r="O53" s="221">
        <f t="shared" si="16"/>
        <v>0</v>
      </c>
      <c r="P53" s="221">
        <f t="shared" si="16"/>
        <v>0</v>
      </c>
      <c r="Q53" s="221">
        <f t="shared" si="16"/>
        <v>0</v>
      </c>
      <c r="R53" s="221">
        <f t="shared" si="16"/>
        <v>0</v>
      </c>
      <c r="S53" s="221">
        <f t="shared" si="16"/>
        <v>0</v>
      </c>
      <c r="T53" s="221">
        <f t="shared" si="16"/>
        <v>0</v>
      </c>
      <c r="U53" s="221">
        <f t="shared" si="16"/>
        <v>0</v>
      </c>
      <c r="V53" s="221">
        <f t="shared" si="16"/>
        <v>0</v>
      </c>
      <c r="W53" s="221">
        <f t="shared" si="16"/>
        <v>0</v>
      </c>
      <c r="X53" s="221">
        <f t="shared" si="16"/>
        <v>0</v>
      </c>
      <c r="Y53" s="221">
        <f t="shared" si="16"/>
        <v>0</v>
      </c>
      <c r="Z53" s="221">
        <f t="shared" si="16"/>
        <v>0</v>
      </c>
      <c r="AA53" s="221">
        <f t="shared" si="16"/>
        <v>0</v>
      </c>
      <c r="AB53" s="221">
        <f t="shared" si="16"/>
        <v>0</v>
      </c>
      <c r="AC53" s="221">
        <f t="shared" si="16"/>
        <v>0</v>
      </c>
      <c r="AD53" s="221">
        <f t="shared" si="16"/>
        <v>0</v>
      </c>
      <c r="AE53" s="221">
        <f t="shared" si="16"/>
        <v>0</v>
      </c>
      <c r="AF53" s="221">
        <f t="shared" si="16"/>
        <v>0</v>
      </c>
      <c r="AG53" s="221">
        <f t="shared" si="16"/>
        <v>0</v>
      </c>
    </row>
    <row r="54" spans="1:36" s="69" customFormat="1" ht="56.25" customHeight="1">
      <c r="A54" s="203"/>
      <c r="B54" s="208"/>
      <c r="C54" s="209"/>
      <c r="D54" s="209"/>
      <c r="E54" s="209"/>
      <c r="F54" s="209"/>
      <c r="G54" s="210"/>
      <c r="H54" s="218"/>
      <c r="I54" s="74" t="s">
        <v>61</v>
      </c>
      <c r="J54" s="222"/>
      <c r="K54" s="222"/>
      <c r="L54" s="222"/>
      <c r="M54" s="222"/>
      <c r="N54" s="222"/>
      <c r="O54" s="222"/>
      <c r="P54" s="222"/>
      <c r="Q54" s="222"/>
      <c r="R54" s="222"/>
      <c r="S54" s="222"/>
      <c r="T54" s="222"/>
      <c r="U54" s="222"/>
      <c r="V54" s="222"/>
      <c r="W54" s="222"/>
      <c r="X54" s="222"/>
      <c r="Y54" s="222"/>
      <c r="Z54" s="222"/>
      <c r="AA54" s="222"/>
      <c r="AB54" s="222"/>
      <c r="AC54" s="222"/>
      <c r="AD54" s="222"/>
      <c r="AE54" s="222"/>
      <c r="AF54" s="222"/>
      <c r="AG54" s="222"/>
    </row>
    <row r="55" spans="1:36" s="69" customFormat="1" ht="55.5" customHeight="1">
      <c r="A55" s="203"/>
      <c r="B55" s="211"/>
      <c r="C55" s="212"/>
      <c r="D55" s="212"/>
      <c r="E55" s="212"/>
      <c r="F55" s="212"/>
      <c r="G55" s="213"/>
      <c r="H55" s="219"/>
      <c r="I55" s="74" t="s">
        <v>63</v>
      </c>
      <c r="J55" s="222"/>
      <c r="K55" s="222"/>
      <c r="L55" s="222"/>
      <c r="M55" s="222"/>
      <c r="N55" s="222"/>
      <c r="O55" s="222"/>
      <c r="P55" s="222"/>
      <c r="Q55" s="222"/>
      <c r="R55" s="222"/>
      <c r="S55" s="222"/>
      <c r="T55" s="222"/>
      <c r="U55" s="222"/>
      <c r="V55" s="222"/>
      <c r="W55" s="222"/>
      <c r="X55" s="222"/>
      <c r="Y55" s="222"/>
      <c r="Z55" s="222"/>
      <c r="AA55" s="222"/>
      <c r="AB55" s="222"/>
      <c r="AC55" s="222"/>
      <c r="AD55" s="222"/>
      <c r="AE55" s="222"/>
      <c r="AF55" s="222"/>
      <c r="AG55" s="222"/>
    </row>
    <row r="56" spans="1:36" s="69" customFormat="1" ht="79.5" customHeight="1">
      <c r="A56" s="204"/>
      <c r="B56" s="214"/>
      <c r="C56" s="215"/>
      <c r="D56" s="215"/>
      <c r="E56" s="215"/>
      <c r="F56" s="215"/>
      <c r="G56" s="216"/>
      <c r="H56" s="220"/>
      <c r="I56" s="74" t="s">
        <v>62</v>
      </c>
      <c r="J56" s="223"/>
      <c r="K56" s="223"/>
      <c r="L56" s="223"/>
      <c r="M56" s="223"/>
      <c r="N56" s="223"/>
      <c r="O56" s="223"/>
      <c r="P56" s="223"/>
      <c r="Q56" s="223"/>
      <c r="R56" s="223"/>
      <c r="S56" s="223"/>
      <c r="T56" s="223"/>
      <c r="U56" s="223"/>
      <c r="V56" s="223"/>
      <c r="W56" s="223"/>
      <c r="X56" s="223"/>
      <c r="Y56" s="223"/>
      <c r="Z56" s="223"/>
      <c r="AA56" s="223"/>
      <c r="AB56" s="223"/>
      <c r="AC56" s="223"/>
      <c r="AD56" s="223"/>
      <c r="AE56" s="223"/>
      <c r="AF56" s="223"/>
      <c r="AG56" s="223"/>
    </row>
    <row r="57" spans="1:36" s="69" customFormat="1" ht="58.5" customHeight="1">
      <c r="A57" s="18" t="s">
        <v>8</v>
      </c>
      <c r="B57" s="19" t="s">
        <v>5</v>
      </c>
      <c r="C57" s="19" t="s">
        <v>24</v>
      </c>
      <c r="D57" s="20" t="s">
        <v>27</v>
      </c>
      <c r="E57" s="19" t="s">
        <v>6</v>
      </c>
      <c r="F57" s="20" t="s">
        <v>29</v>
      </c>
      <c r="G57" s="29">
        <v>1111</v>
      </c>
      <c r="H57" s="28" t="s">
        <v>32</v>
      </c>
      <c r="I57" s="22"/>
      <c r="J57" s="3">
        <f>J58</f>
        <v>1400000</v>
      </c>
      <c r="K57" s="3">
        <f t="shared" ref="K57:L57" si="17">K58</f>
        <v>1400000</v>
      </c>
      <c r="L57" s="3">
        <f t="shared" si="17"/>
        <v>0</v>
      </c>
      <c r="M57" s="37" t="e">
        <f t="shared" ref="M57:X57" si="18">M58+M59</f>
        <v>#VALUE!</v>
      </c>
      <c r="N57" s="37" t="e">
        <f t="shared" si="18"/>
        <v>#REF!</v>
      </c>
      <c r="O57" s="37" t="e">
        <f t="shared" si="18"/>
        <v>#REF!</v>
      </c>
      <c r="P57" s="37">
        <f t="shared" si="18"/>
        <v>1400000</v>
      </c>
      <c r="Q57" s="37">
        <f t="shared" si="18"/>
        <v>1400000</v>
      </c>
      <c r="R57" s="37">
        <f t="shared" si="18"/>
        <v>0</v>
      </c>
      <c r="S57" s="37" t="e">
        <f t="shared" si="18"/>
        <v>#VALUE!</v>
      </c>
      <c r="T57" s="37" t="e">
        <f t="shared" si="18"/>
        <v>#REF!</v>
      </c>
      <c r="U57" s="37" t="e">
        <f t="shared" si="18"/>
        <v>#REF!</v>
      </c>
      <c r="V57" s="37">
        <f t="shared" si="18"/>
        <v>1400000</v>
      </c>
      <c r="W57" s="37">
        <f t="shared" si="18"/>
        <v>1400000</v>
      </c>
      <c r="X57" s="37">
        <f t="shared" si="18"/>
        <v>0</v>
      </c>
      <c r="AJ57" s="75">
        <v>2100000</v>
      </c>
    </row>
    <row r="58" spans="1:36" s="69" customFormat="1" ht="75.75" customHeight="1">
      <c r="A58" s="242" t="s">
        <v>23</v>
      </c>
      <c r="B58" s="243"/>
      <c r="C58" s="243"/>
      <c r="D58" s="243"/>
      <c r="E58" s="243"/>
      <c r="F58" s="243"/>
      <c r="G58" s="243"/>
      <c r="H58" s="244" t="s">
        <v>67</v>
      </c>
      <c r="I58" s="70" t="s">
        <v>36</v>
      </c>
      <c r="J58" s="221">
        <f>K58+L58</f>
        <v>1400000</v>
      </c>
      <c r="K58" s="221">
        <v>1400000</v>
      </c>
      <c r="L58" s="221">
        <v>0</v>
      </c>
      <c r="M58" s="38" t="s">
        <v>35</v>
      </c>
      <c r="N58" s="5" t="e">
        <f>#REF!</f>
        <v>#REF!</v>
      </c>
      <c r="O58" s="38" t="e">
        <f>#REF!</f>
        <v>#REF!</v>
      </c>
      <c r="P58" s="38">
        <f t="shared" ref="P58:Q59" si="19">J58</f>
        <v>1400000</v>
      </c>
      <c r="Q58" s="38">
        <f t="shared" si="19"/>
        <v>1400000</v>
      </c>
      <c r="R58" s="76"/>
      <c r="S58" s="38" t="s">
        <v>35</v>
      </c>
      <c r="T58" s="4" t="e">
        <f>N58</f>
        <v>#REF!</v>
      </c>
      <c r="U58" s="38" t="e">
        <f t="shared" ref="U58:W59" si="20">O58</f>
        <v>#REF!</v>
      </c>
      <c r="V58" s="38">
        <f t="shared" si="20"/>
        <v>1400000</v>
      </c>
      <c r="W58" s="38">
        <f t="shared" si="20"/>
        <v>1400000</v>
      </c>
      <c r="X58" s="77"/>
    </row>
    <row r="59" spans="1:36" s="69" customFormat="1" ht="57.75" customHeight="1">
      <c r="A59" s="242"/>
      <c r="B59" s="244"/>
      <c r="C59" s="244"/>
      <c r="D59" s="244"/>
      <c r="E59" s="244"/>
      <c r="F59" s="244"/>
      <c r="G59" s="244"/>
      <c r="H59" s="244"/>
      <c r="I59" s="70" t="s">
        <v>37</v>
      </c>
      <c r="J59" s="223"/>
      <c r="K59" s="223"/>
      <c r="L59" s="223"/>
      <c r="M59" s="38" t="s">
        <v>35</v>
      </c>
      <c r="N59" s="5" t="e">
        <f>#REF!</f>
        <v>#REF!</v>
      </c>
      <c r="O59" s="38" t="e">
        <f>#REF!</f>
        <v>#REF!</v>
      </c>
      <c r="P59" s="38">
        <f t="shared" si="19"/>
        <v>0</v>
      </c>
      <c r="Q59" s="38">
        <f t="shared" si="19"/>
        <v>0</v>
      </c>
      <c r="R59" s="78"/>
      <c r="S59" s="38" t="s">
        <v>35</v>
      </c>
      <c r="T59" s="4" t="e">
        <f>N59</f>
        <v>#REF!</v>
      </c>
      <c r="U59" s="38" t="e">
        <f t="shared" si="20"/>
        <v>#REF!</v>
      </c>
      <c r="V59" s="38">
        <f t="shared" si="20"/>
        <v>0</v>
      </c>
      <c r="W59" s="38">
        <f t="shared" si="20"/>
        <v>0</v>
      </c>
      <c r="X59" s="77"/>
    </row>
    <row r="60" spans="1:36" ht="112.5">
      <c r="A60" s="18" t="s">
        <v>68</v>
      </c>
      <c r="B60" s="19" t="s">
        <v>5</v>
      </c>
      <c r="C60" s="19" t="s">
        <v>10</v>
      </c>
      <c r="D60" s="20" t="s">
        <v>69</v>
      </c>
      <c r="E60" s="19" t="s">
        <v>6</v>
      </c>
      <c r="F60" s="20" t="s">
        <v>70</v>
      </c>
      <c r="G60" s="29">
        <v>1111</v>
      </c>
      <c r="H60" s="28" t="s">
        <v>33</v>
      </c>
      <c r="I60" s="24"/>
      <c r="J60" s="3">
        <f>J61+J64</f>
        <v>600000</v>
      </c>
      <c r="K60" s="3">
        <f t="shared" ref="K60:L60" si="21">K61+K64</f>
        <v>600000</v>
      </c>
      <c r="L60" s="3">
        <f t="shared" si="21"/>
        <v>0</v>
      </c>
      <c r="M60" s="30" t="e">
        <f t="shared" ref="K60:X61" si="22">M61</f>
        <v>#REF!</v>
      </c>
      <c r="N60" s="30" t="e">
        <f t="shared" si="22"/>
        <v>#REF!</v>
      </c>
      <c r="O60" s="30" t="e">
        <f t="shared" si="22"/>
        <v>#REF!</v>
      </c>
      <c r="P60" s="30" t="e">
        <f t="shared" si="22"/>
        <v>#REF!</v>
      </c>
      <c r="Q60" s="30" t="e">
        <f t="shared" si="22"/>
        <v>#REF!</v>
      </c>
      <c r="R60" s="30" t="e">
        <f t="shared" si="22"/>
        <v>#REF!</v>
      </c>
      <c r="S60" s="30" t="e">
        <f t="shared" si="22"/>
        <v>#REF!</v>
      </c>
      <c r="T60" s="30" t="e">
        <f t="shared" si="22"/>
        <v>#REF!</v>
      </c>
      <c r="U60" s="30" t="e">
        <f t="shared" si="22"/>
        <v>#REF!</v>
      </c>
      <c r="V60" s="30" t="e">
        <f t="shared" si="22"/>
        <v>#REF!</v>
      </c>
      <c r="W60" s="30" t="e">
        <f t="shared" si="22"/>
        <v>#REF!</v>
      </c>
      <c r="X60" s="30" t="e">
        <f t="shared" si="22"/>
        <v>#REF!</v>
      </c>
    </row>
    <row r="61" spans="1:36" ht="33.75" customHeight="1">
      <c r="A61" s="226" t="s">
        <v>22</v>
      </c>
      <c r="B61" s="228"/>
      <c r="C61" s="229"/>
      <c r="D61" s="229"/>
      <c r="E61" s="229"/>
      <c r="F61" s="229"/>
      <c r="G61" s="230"/>
      <c r="H61" s="234" t="s">
        <v>59</v>
      </c>
      <c r="I61" s="25" t="s">
        <v>46</v>
      </c>
      <c r="J61" s="26">
        <f>J62</f>
        <v>553570.14</v>
      </c>
      <c r="K61" s="26">
        <f t="shared" si="22"/>
        <v>553570.14</v>
      </c>
      <c r="L61" s="26">
        <f t="shared" si="22"/>
        <v>0</v>
      </c>
      <c r="M61" s="30" t="e">
        <f>#REF!</f>
        <v>#REF!</v>
      </c>
      <c r="N61" s="30" t="e">
        <f>#REF!</f>
        <v>#REF!</v>
      </c>
      <c r="O61" s="30" t="e">
        <f>#REF!</f>
        <v>#REF!</v>
      </c>
      <c r="P61" s="30" t="e">
        <f>#REF!</f>
        <v>#REF!</v>
      </c>
      <c r="Q61" s="30" t="e">
        <f>#REF!</f>
        <v>#REF!</v>
      </c>
      <c r="R61" s="30" t="e">
        <f>#REF!</f>
        <v>#REF!</v>
      </c>
      <c r="S61" s="30" t="e">
        <f>#REF!</f>
        <v>#REF!</v>
      </c>
      <c r="T61" s="30" t="e">
        <f>#REF!</f>
        <v>#REF!</v>
      </c>
      <c r="U61" s="30" t="e">
        <f>#REF!</f>
        <v>#REF!</v>
      </c>
      <c r="V61" s="30" t="e">
        <f>#REF!</f>
        <v>#REF!</v>
      </c>
      <c r="W61" s="30" t="e">
        <f>#REF!</f>
        <v>#REF!</v>
      </c>
      <c r="X61" s="30" t="e">
        <f>#REF!</f>
        <v>#REF!</v>
      </c>
    </row>
    <row r="62" spans="1:36" ht="33.75" customHeight="1">
      <c r="A62" s="227"/>
      <c r="B62" s="231"/>
      <c r="C62" s="232"/>
      <c r="D62" s="232"/>
      <c r="E62" s="232"/>
      <c r="F62" s="232"/>
      <c r="G62" s="233"/>
      <c r="H62" s="235"/>
      <c r="I62" s="79" t="s">
        <v>76</v>
      </c>
      <c r="J62" s="236">
        <f>600000-46429.86</f>
        <v>553570.14</v>
      </c>
      <c r="K62" s="236">
        <v>553570.14</v>
      </c>
      <c r="L62" s="224">
        <v>0</v>
      </c>
      <c r="M62" s="38" t="s">
        <v>13</v>
      </c>
      <c r="N62" s="80">
        <v>1</v>
      </c>
      <c r="O62" s="23">
        <v>2700000</v>
      </c>
      <c r="P62" s="23">
        <v>2700000</v>
      </c>
      <c r="Q62" s="81">
        <v>2700000</v>
      </c>
      <c r="R62" s="80"/>
      <c r="S62" s="80" t="s">
        <v>11</v>
      </c>
      <c r="T62" s="80">
        <v>1</v>
      </c>
      <c r="U62" s="23">
        <v>2700000</v>
      </c>
      <c r="V62" s="23">
        <v>2700000</v>
      </c>
      <c r="W62" s="81">
        <v>2700000</v>
      </c>
      <c r="X62" s="80"/>
    </row>
    <row r="63" spans="1:36" ht="48" customHeight="1">
      <c r="A63" s="227"/>
      <c r="B63" s="231"/>
      <c r="C63" s="232"/>
      <c r="D63" s="232"/>
      <c r="E63" s="232"/>
      <c r="F63" s="232"/>
      <c r="G63" s="233"/>
      <c r="H63" s="235"/>
      <c r="I63" s="79" t="s">
        <v>77</v>
      </c>
      <c r="J63" s="237"/>
      <c r="K63" s="237"/>
      <c r="L63" s="225"/>
      <c r="M63" s="38" t="s">
        <v>13</v>
      </c>
      <c r="N63" s="80">
        <v>1</v>
      </c>
      <c r="O63" s="23">
        <v>800000</v>
      </c>
      <c r="P63" s="23">
        <v>800000</v>
      </c>
      <c r="Q63" s="81">
        <v>800000</v>
      </c>
      <c r="R63" s="80"/>
      <c r="S63" s="80" t="s">
        <v>11</v>
      </c>
      <c r="T63" s="80">
        <v>1</v>
      </c>
      <c r="U63" s="23">
        <v>800000</v>
      </c>
      <c r="V63" s="23">
        <v>800000</v>
      </c>
      <c r="W63" s="81">
        <v>800000</v>
      </c>
      <c r="X63" s="80"/>
    </row>
    <row r="64" spans="1:36" ht="40.5" customHeight="1">
      <c r="A64" s="86"/>
      <c r="B64" s="87"/>
      <c r="C64" s="88"/>
      <c r="D64" s="88"/>
      <c r="E64" s="88"/>
      <c r="F64" s="88"/>
      <c r="G64" s="89"/>
      <c r="H64" s="90"/>
      <c r="I64" s="25" t="s">
        <v>86</v>
      </c>
      <c r="J64" s="26">
        <f>J65</f>
        <v>46429.86</v>
      </c>
      <c r="K64" s="26">
        <f t="shared" ref="K64:L64" si="23">K65</f>
        <v>46429.86</v>
      </c>
      <c r="L64" s="26">
        <f t="shared" si="23"/>
        <v>0</v>
      </c>
      <c r="M64" s="30" t="e">
        <f>#REF!</f>
        <v>#REF!</v>
      </c>
      <c r="N64" s="30" t="e">
        <f>#REF!</f>
        <v>#REF!</v>
      </c>
      <c r="O64" s="30" t="e">
        <f>#REF!</f>
        <v>#REF!</v>
      </c>
      <c r="P64" s="30" t="e">
        <f>#REF!</f>
        <v>#REF!</v>
      </c>
      <c r="Q64" s="30" t="e">
        <f>#REF!</f>
        <v>#REF!</v>
      </c>
      <c r="R64" s="30" t="e">
        <f>#REF!</f>
        <v>#REF!</v>
      </c>
      <c r="S64" s="30" t="e">
        <f>#REF!</f>
        <v>#REF!</v>
      </c>
      <c r="T64" s="30" t="e">
        <f>#REF!</f>
        <v>#REF!</v>
      </c>
      <c r="U64" s="30" t="e">
        <f>#REF!</f>
        <v>#REF!</v>
      </c>
      <c r="V64" s="30" t="e">
        <f>#REF!</f>
        <v>#REF!</v>
      </c>
      <c r="W64" s="30" t="e">
        <f>#REF!</f>
        <v>#REF!</v>
      </c>
      <c r="X64" s="30" t="e">
        <f>#REF!</f>
        <v>#REF!</v>
      </c>
    </row>
    <row r="65" spans="1:24" s="69" customFormat="1" ht="36.75" customHeight="1">
      <c r="A65" s="92"/>
      <c r="B65" s="93"/>
      <c r="C65" s="94"/>
      <c r="D65" s="94"/>
      <c r="E65" s="94"/>
      <c r="F65" s="94"/>
      <c r="G65" s="95"/>
      <c r="H65" s="91"/>
      <c r="I65" s="79" t="s">
        <v>87</v>
      </c>
      <c r="J65" s="38">
        <v>46429.86</v>
      </c>
      <c r="K65" s="38">
        <v>46429.86</v>
      </c>
      <c r="L65" s="99">
        <v>0</v>
      </c>
      <c r="M65" s="38" t="s">
        <v>13</v>
      </c>
      <c r="N65" s="96">
        <v>1</v>
      </c>
      <c r="O65" s="97">
        <v>800000</v>
      </c>
      <c r="P65" s="97">
        <v>800000</v>
      </c>
      <c r="Q65" s="98">
        <v>800000</v>
      </c>
      <c r="R65" s="96"/>
      <c r="S65" s="96" t="s">
        <v>11</v>
      </c>
      <c r="T65" s="96">
        <v>1</v>
      </c>
      <c r="U65" s="97">
        <v>800000</v>
      </c>
      <c r="V65" s="97">
        <v>800000</v>
      </c>
      <c r="W65" s="98">
        <v>800000</v>
      </c>
      <c r="X65" s="96"/>
    </row>
    <row r="66" spans="1:24" ht="59.25" customHeight="1">
      <c r="A66" s="17" t="s">
        <v>121</v>
      </c>
      <c r="B66" s="2" t="s">
        <v>5</v>
      </c>
      <c r="C66" s="8" t="s">
        <v>71</v>
      </c>
      <c r="D66" s="27" t="s">
        <v>72</v>
      </c>
      <c r="E66" s="2" t="s">
        <v>6</v>
      </c>
      <c r="F66" s="27" t="s">
        <v>73</v>
      </c>
      <c r="G66" s="29">
        <v>1111</v>
      </c>
      <c r="H66" s="28" t="s">
        <v>96</v>
      </c>
      <c r="I66" s="28"/>
      <c r="J66" s="82">
        <f>J67+J68</f>
        <v>2100000</v>
      </c>
      <c r="K66" s="82">
        <f t="shared" ref="K66:L66" si="24">K67+K68</f>
        <v>2100000</v>
      </c>
      <c r="L66" s="82">
        <f t="shared" si="24"/>
        <v>0</v>
      </c>
      <c r="M66" s="82">
        <f t="shared" ref="M66:X66" si="25">M67</f>
        <v>0</v>
      </c>
      <c r="N66" s="82">
        <f t="shared" si="25"/>
        <v>0</v>
      </c>
      <c r="O66" s="82">
        <f t="shared" si="25"/>
        <v>0</v>
      </c>
      <c r="P66" s="82">
        <f t="shared" si="25"/>
        <v>0</v>
      </c>
      <c r="Q66" s="82">
        <f t="shared" si="25"/>
        <v>0</v>
      </c>
      <c r="R66" s="82">
        <f t="shared" si="25"/>
        <v>0</v>
      </c>
      <c r="S66" s="82">
        <f t="shared" si="25"/>
        <v>0</v>
      </c>
      <c r="T66" s="82">
        <f t="shared" si="25"/>
        <v>0</v>
      </c>
      <c r="U66" s="82">
        <f t="shared" si="25"/>
        <v>0</v>
      </c>
      <c r="V66" s="82">
        <f t="shared" si="25"/>
        <v>0</v>
      </c>
      <c r="W66" s="82">
        <f t="shared" si="25"/>
        <v>0</v>
      </c>
      <c r="X66" s="82">
        <f t="shared" si="25"/>
        <v>0</v>
      </c>
    </row>
    <row r="67" spans="1:24" ht="52.5" customHeight="1">
      <c r="A67" s="238" t="s">
        <v>74</v>
      </c>
      <c r="B67" s="240"/>
      <c r="C67" s="240"/>
      <c r="D67" s="240"/>
      <c r="E67" s="240"/>
      <c r="F67" s="240"/>
      <c r="G67" s="240"/>
      <c r="H67" s="241" t="s">
        <v>78</v>
      </c>
      <c r="I67" s="110" t="s">
        <v>105</v>
      </c>
      <c r="J67" s="84">
        <f>K67+L67</f>
        <v>1593843</v>
      </c>
      <c r="K67" s="84">
        <f>2100000-506157</f>
        <v>1593843</v>
      </c>
      <c r="L67" s="84">
        <v>0</v>
      </c>
      <c r="M67" s="76">
        <v>0</v>
      </c>
      <c r="N67" s="76">
        <v>0</v>
      </c>
      <c r="O67" s="76">
        <v>0</v>
      </c>
      <c r="P67" s="76">
        <v>0</v>
      </c>
      <c r="Q67" s="76">
        <v>0</v>
      </c>
      <c r="R67" s="76">
        <v>0</v>
      </c>
      <c r="S67" s="76">
        <v>0</v>
      </c>
      <c r="T67" s="76">
        <v>0</v>
      </c>
      <c r="U67" s="76">
        <v>0</v>
      </c>
      <c r="V67" s="76">
        <v>0</v>
      </c>
      <c r="W67" s="76">
        <v>0</v>
      </c>
      <c r="X67" s="76">
        <v>0</v>
      </c>
    </row>
    <row r="68" spans="1:24" ht="52.5" customHeight="1">
      <c r="A68" s="239"/>
      <c r="B68" s="240"/>
      <c r="C68" s="240"/>
      <c r="D68" s="240"/>
      <c r="E68" s="240"/>
      <c r="F68" s="240"/>
      <c r="G68" s="240"/>
      <c r="H68" s="241"/>
      <c r="I68" s="110" t="s">
        <v>106</v>
      </c>
      <c r="J68" s="84">
        <v>506157</v>
      </c>
      <c r="K68" s="84">
        <v>506157</v>
      </c>
      <c r="L68" s="84">
        <v>0</v>
      </c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</row>
  </sheetData>
  <mergeCells count="98">
    <mergeCell ref="I40:I41"/>
    <mergeCell ref="J40:J41"/>
    <mergeCell ref="K40:K41"/>
    <mergeCell ref="L40:L41"/>
    <mergeCell ref="B51:G51"/>
    <mergeCell ref="B40:B41"/>
    <mergeCell ref="C40:C41"/>
    <mergeCell ref="D40:D41"/>
    <mergeCell ref="E40:E41"/>
    <mergeCell ref="F40:F41"/>
    <mergeCell ref="G40:G41"/>
    <mergeCell ref="H40:H41"/>
    <mergeCell ref="A67:A68"/>
    <mergeCell ref="B67:G68"/>
    <mergeCell ref="H67:H68"/>
    <mergeCell ref="A58:A59"/>
    <mergeCell ref="B58:G59"/>
    <mergeCell ref="H58:H59"/>
    <mergeCell ref="L62:L63"/>
    <mergeCell ref="A61:A63"/>
    <mergeCell ref="B61:G63"/>
    <mergeCell ref="H61:H63"/>
    <mergeCell ref="J62:J63"/>
    <mergeCell ref="K62:K63"/>
    <mergeCell ref="U53:U56"/>
    <mergeCell ref="J58:J59"/>
    <mergeCell ref="K58:K59"/>
    <mergeCell ref="L58:L59"/>
    <mergeCell ref="AB53:AB56"/>
    <mergeCell ref="P53:P56"/>
    <mergeCell ref="Q53:Q56"/>
    <mergeCell ref="R53:R56"/>
    <mergeCell ref="S53:S56"/>
    <mergeCell ref="T53:T56"/>
    <mergeCell ref="AF53:AF56"/>
    <mergeCell ref="AG53:AG56"/>
    <mergeCell ref="V53:V56"/>
    <mergeCell ref="W53:W56"/>
    <mergeCell ref="X53:X56"/>
    <mergeCell ref="Y53:Y56"/>
    <mergeCell ref="Z53:Z56"/>
    <mergeCell ref="AA53:AA56"/>
    <mergeCell ref="AD53:AD56"/>
    <mergeCell ref="AE53:AE56"/>
    <mergeCell ref="AC53:AC56"/>
    <mergeCell ref="X48:X49"/>
    <mergeCell ref="A53:A56"/>
    <mergeCell ref="B53:G56"/>
    <mergeCell ref="H53:H56"/>
    <mergeCell ref="J53:J56"/>
    <mergeCell ref="K53:K56"/>
    <mergeCell ref="L53:L56"/>
    <mergeCell ref="M53:M56"/>
    <mergeCell ref="N53:N56"/>
    <mergeCell ref="O53:O56"/>
    <mergeCell ref="R48:R49"/>
    <mergeCell ref="S48:S49"/>
    <mergeCell ref="T48:T49"/>
    <mergeCell ref="U48:U49"/>
    <mergeCell ref="V48:V49"/>
    <mergeCell ref="W48:W49"/>
    <mergeCell ref="Q48:Q49"/>
    <mergeCell ref="A48:A49"/>
    <mergeCell ref="B48:G49"/>
    <mergeCell ref="H48:H49"/>
    <mergeCell ref="I48:I49"/>
    <mergeCell ref="J48:J49"/>
    <mergeCell ref="K48:K49"/>
    <mergeCell ref="L48:L49"/>
    <mergeCell ref="M48:M49"/>
    <mergeCell ref="N48:N49"/>
    <mergeCell ref="O48:O49"/>
    <mergeCell ref="P48:P49"/>
    <mergeCell ref="M2:R2"/>
    <mergeCell ref="S2:X2"/>
    <mergeCell ref="A2:A3"/>
    <mergeCell ref="B2:G2"/>
    <mergeCell ref="H2:H3"/>
    <mergeCell ref="A4:I4"/>
    <mergeCell ref="I1:L1"/>
    <mergeCell ref="J2:L2"/>
    <mergeCell ref="I2:I3"/>
    <mergeCell ref="F5:F12"/>
    <mergeCell ref="G5:G12"/>
    <mergeCell ref="H5:H12"/>
    <mergeCell ref="A5:A12"/>
    <mergeCell ref="B5:B12"/>
    <mergeCell ref="C5:C12"/>
    <mergeCell ref="D5:D12"/>
    <mergeCell ref="E5:E12"/>
    <mergeCell ref="A40:A41"/>
    <mergeCell ref="B13:G22"/>
    <mergeCell ref="H13:H22"/>
    <mergeCell ref="B23:G30"/>
    <mergeCell ref="H23:H30"/>
    <mergeCell ref="B33:G39"/>
    <mergeCell ref="H33:H39"/>
    <mergeCell ref="A13:A39"/>
  </mergeCells>
  <printOptions horizontalCentered="1"/>
  <pageMargins left="0.39370078740157483" right="0" top="0.19685039370078741" bottom="0.19685039370078741" header="0.39370078740157483" footer="0.51181102362204722"/>
  <pageSetup paperSize="9" scale="47" fitToHeight="0" orientation="landscape" r:id="rId1"/>
  <colBreaks count="1" manualBreakCount="1">
    <brk id="12" max="74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DateInfo&gt;&#10;    &lt;string&gt;01.01.2021&lt;/string&gt;&#10;    &lt;string&gt;31.12.2021&lt;/string&gt;&#10;  &lt;/DateInfo&gt;&#10;  &lt;Code&gt;SQUERY_SVOD_ROSP&lt;/Code&gt;&#10;  &lt;ObjectCode&gt;SQUERY_SVOD_ROSP&lt;/ObjectCode&gt;&#10;  &lt;DocName&gt;Сводная бюджетная роспись&lt;/DocName&gt;&#10;  &lt;VariantName&gt;мокрицына&lt;/VariantName&gt;&#10;  &lt;VariantLink&gt;316246268&lt;/VariantLink&gt;&#10;  &lt;SvodReportLink xsi:nil=&quot;true&quot; /&gt;&#10;  &lt;ReportLink&gt;126924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876DECEE-F2A9-486A-A2A2-7E0ABDF2CA4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Подпрограмма 2 (пр.2)</vt:lpstr>
      <vt:lpstr>'Подпрограмма 2 (пр.2)'!Заголовки_для_печати</vt:lpstr>
      <vt:lpstr>'Подпрограмма 2 (пр.2)'!Область_печати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sfera8</dc:creator>
  <cp:lastModifiedBy>dzfin</cp:lastModifiedBy>
  <cp:lastPrinted>2023-10-13T11:56:01Z</cp:lastPrinted>
  <dcterms:created xsi:type="dcterms:W3CDTF">2020-12-16T07:08:03Z</dcterms:created>
  <dcterms:modified xsi:type="dcterms:W3CDTF">2023-10-13T12:00:25Z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мокрицына(4).xlsx</vt:lpwstr>
  </property>
  <property fmtid="{D5CDD505-2E9C-101B-9397-08002B2CF9AE}" pid="3" name="Название отчета">
    <vt:lpwstr>мокрицына(4).xlsx</vt:lpwstr>
  </property>
  <property fmtid="{D5CDD505-2E9C-101B-9397-08002B2CF9AE}" pid="4" name="Версия клиента">
    <vt:lpwstr>20.2.2.11200 (.NET 4.0)</vt:lpwstr>
  </property>
  <property fmtid="{D5CDD505-2E9C-101B-9397-08002B2CF9AE}" pid="5" name="Версия базы">
    <vt:lpwstr>20.2.2560.71805498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192.168.100.245</vt:lpwstr>
  </property>
  <property fmtid="{D5CDD505-2E9C-101B-9397-08002B2CF9AE}" pid="8" name="База">
    <vt:lpwstr>budget21</vt:lpwstr>
  </property>
  <property fmtid="{D5CDD505-2E9C-101B-9397-08002B2CF9AE}" pid="9" name="Пользователь">
    <vt:lpwstr>df_motina</vt:lpwstr>
  </property>
  <property fmtid="{D5CDD505-2E9C-101B-9397-08002B2CF9AE}" pid="10" name="Шаблон">
    <vt:lpwstr>sqr_rosp_svod2016.xlt</vt:lpwstr>
  </property>
  <property fmtid="{D5CDD505-2E9C-101B-9397-08002B2CF9AE}" pid="11" name="Локальная база">
    <vt:lpwstr>используется</vt:lpwstr>
  </property>
</Properties>
</file>